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315" tabRatio="738" activeTab="4"/>
  </bookViews>
  <sheets>
    <sheet name="CDKT-Q1" sheetId="1" r:id="rId1"/>
    <sheet name="KQKD-Q2" sheetId="2" state="hidden" r:id="rId2"/>
    <sheet name="KQKD-Q1" sheetId="3" r:id="rId3"/>
    <sheet name="LCTT-Q1" sheetId="4" r:id="rId4"/>
    <sheet name="TMTC-Q1" sheetId="5" r:id="rId5"/>
    <sheet name="CDKT-Q1-TOMLUOC" sheetId="6" r:id="rId6"/>
    <sheet name="KQKD-Q1-TOMLUOC" sheetId="7" r:id="rId7"/>
  </sheets>
  <definedNames>
    <definedName name="_xlnm.Print_Titles" localSheetId="0">'CDKT-Q1'!$8:$8</definedName>
  </definedNames>
  <calcPr fullCalcOnLoad="1"/>
</workbook>
</file>

<file path=xl/sharedStrings.xml><?xml version="1.0" encoding="utf-8"?>
<sst xmlns="http://schemas.openxmlformats.org/spreadsheetml/2006/main" count="409" uniqueCount="310">
  <si>
    <t xml:space="preserve">      - Quü khen th­ëng phóc lîi                        </t>
  </si>
  <si>
    <t xml:space="preserve">     - Chªnh lÖch tØ gi¸ hèi ®o¸i                    </t>
  </si>
  <si>
    <t>Mẫu số B 01– DN</t>
  </si>
  <si>
    <t>Số dư cuối kỳ</t>
  </si>
  <si>
    <t xml:space="preserve"> ( Ký, hä tªn, ®ãng dÊu )</t>
  </si>
  <si>
    <t>( Ký, hä tªn )</t>
  </si>
  <si>
    <t>KÕ to¸n tr­ëng</t>
  </si>
  <si>
    <t xml:space="preserve"> 6. Dù to¸n chi sù nghiÖp, dù ¸n</t>
  </si>
  <si>
    <t xml:space="preserve"> 5. Ngo¹i tÖ c¸c lo¹i</t>
  </si>
  <si>
    <t xml:space="preserve"> 4. Nî khã ®ßi ®· xö lý</t>
  </si>
  <si>
    <t xml:space="preserve"> 3. Hµng hãa nhËn b¸n hé, nhËn ký göi, ký c­îc</t>
  </si>
  <si>
    <t xml:space="preserve"> 2. VËt t­ hµng ho¸ nhËn gi÷ hé, nhËn gia c«ng</t>
  </si>
  <si>
    <t xml:space="preserve"> 1. Tµi s¶n thuª ngoµi</t>
  </si>
  <si>
    <t>Số đầu  năm(3)</t>
  </si>
  <si>
    <t>Số cuối năm(3)</t>
  </si>
  <si>
    <t>Thuyết minh</t>
  </si>
  <si>
    <t>CHỈ TIÊU</t>
  </si>
  <si>
    <t>C¸C CHØ TI£U NGOµI B¶NG C¢N §èi kÕ to¸n</t>
  </si>
  <si>
    <t>Tæng céng nguån vèn (430 = 300 + 400)</t>
  </si>
  <si>
    <t xml:space="preserve">      3. Nguån kinh phÝ ®· h×nh thµnh TSC§                                                                          </t>
  </si>
  <si>
    <t>V.23</t>
  </si>
  <si>
    <t xml:space="preserve">      2. Nguån kinh phÝ                                                                             </t>
  </si>
  <si>
    <t xml:space="preserve">      1. Quü khen th­ëng phóc lîi                                                                   </t>
  </si>
  <si>
    <t xml:space="preserve">  II. Nguån kinh phÝ vµ quü kh¸c                                                                    </t>
  </si>
  <si>
    <t xml:space="preserve">   11. Nguån vèn ®Çu t­ x©y dùng c¬ b¶n</t>
  </si>
  <si>
    <t xml:space="preserve">   10. Lîi nhuËn sau thuÕ ch­a ph©n phèi                                                          </t>
  </si>
  <si>
    <t xml:space="preserve">     9. Quü kh¸c thuéc vèn chñ së h÷u</t>
  </si>
  <si>
    <t xml:space="preserve">     8. Quü dù phßng tµi chÝnh                                                                      </t>
  </si>
  <si>
    <t xml:space="preserve">     7. Quü ®Çu t­ ph¸t triÓn                                                                       </t>
  </si>
  <si>
    <t xml:space="preserve">     6. Chªnh lÖch tØ gi¸ hèi ®o¸i                                                                  </t>
  </si>
  <si>
    <t xml:space="preserve">     5. Chªnh lÖch ®¸nh gi¸ l¹i tµi s¶n</t>
  </si>
  <si>
    <t xml:space="preserve">     4. Cæ phiÕu quü (*)</t>
  </si>
  <si>
    <t xml:space="preserve">     3. Vèn kh¸c cña chñ së h÷u</t>
  </si>
  <si>
    <t xml:space="preserve">     2. ThÆng d­ vèn cæ phÇn                                                                        </t>
  </si>
  <si>
    <t xml:space="preserve">     1. Vèn ®Çu t­ cña chñ së h÷u                                                                   </t>
  </si>
  <si>
    <t>V.22</t>
  </si>
  <si>
    <t xml:space="preserve">  I. Vèn chñ së h÷u                                                                                 </t>
  </si>
  <si>
    <t xml:space="preserve">B. Vèn chñ së h÷u (400 = 410 + 430)                                                                 </t>
  </si>
  <si>
    <t xml:space="preserve">    7. Dù phßng ph¶i tr¶ dµi h¹n</t>
  </si>
  <si>
    <t xml:space="preserve">    6. Dù phßng trî cÊp mÊt viÖc lµm</t>
  </si>
  <si>
    <t>V.21</t>
  </si>
  <si>
    <t xml:space="preserve">    5. ThuÕ thu nhËp ho·n l¹i ph¶i tr¶</t>
  </si>
  <si>
    <t>V.20</t>
  </si>
  <si>
    <t xml:space="preserve">    4. Vay vµ nî dµi h¹n                                                                           </t>
  </si>
  <si>
    <t xml:space="preserve">    3. Ph¶i tr¶ dµi h¹n kh¸c</t>
  </si>
  <si>
    <t>V.19</t>
  </si>
  <si>
    <t xml:space="preserve">    2. Ph¶i tr¶ dµi h¹n néi bé</t>
  </si>
  <si>
    <t xml:space="preserve">    1. Ph¶i tr¶ dµi h¹n ng­êi b¸n</t>
  </si>
  <si>
    <t xml:space="preserve">  II. Nî dµi h¹n                                                                                    </t>
  </si>
  <si>
    <t xml:space="preserve">   10. Dù phßng ph¶i tr¶ ng¾n h¹n</t>
  </si>
  <si>
    <t>V.18</t>
  </si>
  <si>
    <t xml:space="preserve">     9. C¸c kho¶n ph¶i tr¶ ph¶i nép kh¸c                                                            </t>
  </si>
  <si>
    <t xml:space="preserve">     8. Ph¶i tr¶ theo tiÕn ®é kÕ ho¹ch hîp ®ång x©y dùng</t>
  </si>
  <si>
    <t xml:space="preserve">     7. Ph¶i tr¶ néi bé</t>
  </si>
  <si>
    <t>V.17</t>
  </si>
  <si>
    <t xml:space="preserve">     6. Chi phÝ ph¶i tr¶                                                                            </t>
  </si>
  <si>
    <t xml:space="preserve">     5. Ph¶i tr¶ ng­êi lao ®éng                                                                     </t>
  </si>
  <si>
    <t>V.16</t>
  </si>
  <si>
    <t xml:space="preserve">     4. ThuÕ vµ c¸c kho¶n ph¶i nép nhµ n­íc                                                         </t>
  </si>
  <si>
    <t xml:space="preserve">     3. Ng­êi mua tr¶ tiÒn tr­íc                                                                    </t>
  </si>
  <si>
    <t xml:space="preserve">     2. Ph¶i tr¶ ng­êi b¸n                                                                          </t>
  </si>
  <si>
    <t>V.15</t>
  </si>
  <si>
    <t xml:space="preserve">     1. Vay vµ nî ng¾n h¹n                                                                          </t>
  </si>
  <si>
    <t xml:space="preserve">  I. Nî ng¾n h¹n                                                                                    </t>
  </si>
  <si>
    <t xml:space="preserve">A. Nî ph¶i tr¶ (300 = 310 + 330)                                                                    </t>
  </si>
  <si>
    <t xml:space="preserve">                Tæng céng tµi s¶n (270 = 100 + 200)                                                 </t>
  </si>
  <si>
    <t xml:space="preserve">     3. Tµi s¶n dµi h¹n kh¸c</t>
  </si>
  <si>
    <t xml:space="preserve">     2. Tµi s¶n thuÕ thu nhËp ho·n l¹i</t>
  </si>
  <si>
    <t>V.14</t>
  </si>
  <si>
    <t xml:space="preserve">     1. Chi phÝ tr¶ tr­íc dµi h¹n                                                                  </t>
  </si>
  <si>
    <t xml:space="preserve">  V. Tµi s¶n dµi h¹n kh¸c                                                                          </t>
  </si>
  <si>
    <t xml:space="preserve">      4. Dù phßng gi¶m gi¸ ®Çu t­ tµi chÝnh dµi h¹n(*)</t>
  </si>
  <si>
    <t>V.13</t>
  </si>
  <si>
    <t xml:space="preserve">      3. §Çu t­ dµi h¹n kh¸c                                                                        </t>
  </si>
  <si>
    <t xml:space="preserve">      2. §Çu t­ vµo c«ng ty liªn kÕt liªn doanh</t>
  </si>
  <si>
    <t xml:space="preserve">      1. §Çu t­ vµo c«ng ty con</t>
  </si>
  <si>
    <t xml:space="preserve">  IV. C¸c kho¶n ®Çu t­ tµi chÝnh dµi h¹n                                                            </t>
  </si>
  <si>
    <t xml:space="preserve">         - Gi¸ trÞ hao mßn lòy kÕ (*)                                                               </t>
  </si>
  <si>
    <t xml:space="preserve">         - Nguyªn gi¸                                                                               </t>
  </si>
  <si>
    <t>V.12</t>
  </si>
  <si>
    <t xml:space="preserve">   III. BÊt ®éng s¶n ®Çu t­</t>
  </si>
  <si>
    <t>V.11</t>
  </si>
  <si>
    <t xml:space="preserve">     4. Chi phÝ x©y dùng c¬ b¶n dë dang                                                             </t>
  </si>
  <si>
    <t>V.10</t>
  </si>
  <si>
    <t xml:space="preserve">     3. Tµi s¶n cè ®Þnh v« h×nh                                                                     </t>
  </si>
  <si>
    <t>V.09</t>
  </si>
  <si>
    <t xml:space="preserve">     2. Tµi s¶n cè ®Þnh thuª tµi chÝnh                                                                  </t>
  </si>
  <si>
    <t>V.08</t>
  </si>
  <si>
    <t xml:space="preserve">     1. Tµi s¶n cè ®Þnh h÷u h×nh                                                                    </t>
  </si>
  <si>
    <t xml:space="preserve">  II. Tµi s¶n cè ®Þnh                                                                               </t>
  </si>
  <si>
    <t xml:space="preserve">     5. Dù phßng ph¶i thu dµi h¹n khã ®ßi</t>
  </si>
  <si>
    <t>V.07</t>
  </si>
  <si>
    <t xml:space="preserve">     4. Ph¶i thu dµi h¹n kh¸c</t>
  </si>
  <si>
    <t>V.06</t>
  </si>
  <si>
    <t xml:space="preserve">     3. Ph¶i thu dµi h¹n néi bé</t>
  </si>
  <si>
    <t xml:space="preserve">     2. Vèn kinh doanh ë ®¬n vÞ trùc thuéc                                                          </t>
  </si>
  <si>
    <t xml:space="preserve">     1. Ph¶i thu dµi h¹n cña kh¸ch hµng</t>
  </si>
  <si>
    <t xml:space="preserve">  I. C¸c kho¶n ph¶i thu dµi h¹n                                                                     </t>
  </si>
  <si>
    <t xml:space="preserve">B. Tµi s¶n dµi h¹n(200=210+220+240+250+260)                                                                                  </t>
  </si>
  <si>
    <t xml:space="preserve">     4. Tµi s¶n ng¾n h¹n kh¸c                                                                       </t>
  </si>
  <si>
    <t>V.05</t>
  </si>
  <si>
    <t xml:space="preserve">     3. ThuÕ vµ c¸c kho¶n kh¸c ph¶i thu Nhµ n­íc                                                    </t>
  </si>
  <si>
    <t xml:space="preserve">     2. ThuÕ GTGT ®­îc khÊu trõ                                                                     </t>
  </si>
  <si>
    <t xml:space="preserve">     1. Chi phÝ tr¶ tr­íc ng¾n h¹n                                                                  </t>
  </si>
  <si>
    <t xml:space="preserve">  V. Tµi s¶n ng¾n h¹n kh¸c                                                                          </t>
  </si>
  <si>
    <t xml:space="preserve">     2. Dù phßng gi¶m gi¸ hµng tån kho (*)</t>
  </si>
  <si>
    <t>V.04</t>
  </si>
  <si>
    <t xml:space="preserve">     1. Hµng tån kho                                                                                </t>
  </si>
  <si>
    <t xml:space="preserve">  IV. Hµng tån kho                                                                                  </t>
  </si>
  <si>
    <t xml:space="preserve">     6. Dù phßng ph¶i thu ng¾n h¹n khã ®ßi  (*)                                                     </t>
  </si>
  <si>
    <t>V.03</t>
  </si>
  <si>
    <t xml:space="preserve">     5. C¸c kho¶n ph¶i thu kh¸c                                                                     </t>
  </si>
  <si>
    <t xml:space="preserve">     4. Ph¶i thu theo tiÕn ®é kÕ ho¹ch hîp ®ång x©y dùng</t>
  </si>
  <si>
    <t xml:space="preserve">     3. Ph¶i thu néi bé ng¾n h¹n                                                                    </t>
  </si>
  <si>
    <t xml:space="preserve">     2. Tr¶ tr­íc cho ng­êi b¸n                                                                     </t>
  </si>
  <si>
    <t xml:space="preserve">     1. Ph¶i thu kh¸ch hµng                                                                         </t>
  </si>
  <si>
    <t xml:space="preserve">  III. C¸c kho¶n ph¶i thu ng¾n h¹n                                                                  </t>
  </si>
  <si>
    <t xml:space="preserve">    2. Dù phßng gi¶m gi¸ ®Çu t­ ng¾n h¹n(*) (2)</t>
  </si>
  <si>
    <t xml:space="preserve">    1. §Çu t­ ng¾n h¹n</t>
  </si>
  <si>
    <t>V.02</t>
  </si>
  <si>
    <t xml:space="preserve">  II.C¸c kho¶n ®Çu t­ tµi chÝnh ng¾n h¹n</t>
  </si>
  <si>
    <t xml:space="preserve">     2. C¸c kho¶n t­¬ng ®­¬ng tiÒn</t>
  </si>
  <si>
    <t>V.01</t>
  </si>
  <si>
    <t xml:space="preserve">     1. TiÒn                                                                                        </t>
  </si>
  <si>
    <t xml:space="preserve">   I. TiÒn vµ c¸c kho¶n t­¬ng ®­¬ng tiÒn                                                            </t>
  </si>
  <si>
    <t xml:space="preserve">A. Tµi s¶n ng¾n h¹n(100=110+120+130+140+150)                                                                                </t>
  </si>
  <si>
    <t>Số cuối kỳ</t>
  </si>
  <si>
    <t>Mã số</t>
  </si>
  <si>
    <t>TÀI SẢN</t>
  </si>
  <si>
    <t>Đơn vị tính : VNĐ</t>
  </si>
  <si>
    <t>Ban hành theo QĐ số 15/2006/QĐ-BTC ngày 20/03/2006 của Bộ trưởng BTC</t>
  </si>
  <si>
    <t>Đơn vị : CÔNG TY CP CƠ KHÍ - ĐIỆN LỮ GIA</t>
  </si>
  <si>
    <t>(Ký, họ tên, đóng dấu)</t>
  </si>
  <si>
    <t>(Ký, họ tên)</t>
  </si>
  <si>
    <t>Giám đốc</t>
  </si>
  <si>
    <t>Kế toán trưởng</t>
  </si>
  <si>
    <t xml:space="preserve">   </t>
  </si>
  <si>
    <t>18. Lãi cơ bản trên cổ phiếu (*)</t>
  </si>
  <si>
    <t>17. Lợi nhuận sau thuế thu nhập doanh nghiệp(60 = 50 - 51-52)</t>
  </si>
  <si>
    <t>VI.30</t>
  </si>
  <si>
    <t xml:space="preserve">16. Chi phí thuế TNDN hoãn lại </t>
  </si>
  <si>
    <t xml:space="preserve">15. Chi phí thuế TNDN hiện hành </t>
  </si>
  <si>
    <t>14. Tổng lợi nhuận kế toán trước thuế (50 = 30 + 40)</t>
  </si>
  <si>
    <t>13. Lợi nhuận khác (40 = 31 - 32)</t>
  </si>
  <si>
    <t>12. Chi phí khác</t>
  </si>
  <si>
    <t>11. Thu nhập khác</t>
  </si>
  <si>
    <t>10 Lợi nhuận thuần từ hoạt động kinh doanh {30 = 20 + (21 - 22) - (24 + 25)}</t>
  </si>
  <si>
    <t>9. Chi phí quản lý doanh nghiệp</t>
  </si>
  <si>
    <t>8. Chi phí bán hàng</t>
  </si>
  <si>
    <t xml:space="preserve">  - Trong đó: Chi phí lãi vay </t>
  </si>
  <si>
    <t>VI.28</t>
  </si>
  <si>
    <t>7. Chi phí tài chính</t>
  </si>
  <si>
    <t>VI.26</t>
  </si>
  <si>
    <t>6. Doanh thu hoạt động tài chính</t>
  </si>
  <si>
    <t>5. Lợi nhuận gộp về bán hàng và cung cấp dịch vụ (20 = 10 - 11)</t>
  </si>
  <si>
    <t>VI.27</t>
  </si>
  <si>
    <t>4. Giá vốn hàng bán</t>
  </si>
  <si>
    <t>3. Doanh thu thuần về bán hàng và cung cấp dịch vụ (10 = 01 - 02)</t>
  </si>
  <si>
    <t>2. Các khoản giảm trừ doanh thu</t>
  </si>
  <si>
    <t>VI.25</t>
  </si>
  <si>
    <t>1. Doanh thu bán hàng và cung cấp dịch vụ</t>
  </si>
  <si>
    <t>Năm trước</t>
  </si>
  <si>
    <t>Năm nay</t>
  </si>
  <si>
    <t>Luỹ kế từ đầu năm đến cuối quý này</t>
  </si>
  <si>
    <t>Quý 2</t>
  </si>
  <si>
    <t>Quý 2/2007</t>
  </si>
  <si>
    <t>BÁO CÁO KẾT QUẢ HOẠT ĐỘNG KINH DOANH GIỮA NIÊN ĐỘ</t>
  </si>
  <si>
    <t>VII.34</t>
  </si>
  <si>
    <t xml:space="preserve">Anh h­ëng cña thay ®æi tØ gi¸ hèi ®o¸i quy ®æi ngo¹i tÖ                                                                                               </t>
  </si>
  <si>
    <t xml:space="preserve">TiÒn vµ t­¬ng ®­¬ng tiÒn cuèi kú (50 + 60 + 61)                                                                                                       </t>
  </si>
  <si>
    <t xml:space="preserve">TiÒn vµ t­¬ng ®­¬ng tiÒn ®Çu kú                                                                                                                       </t>
  </si>
  <si>
    <t xml:space="preserve">L­u chuyÓn tiÒn thuÇn trong kú (20 + 30 + 40)                                                                                                         </t>
  </si>
  <si>
    <t xml:space="preserve">L­u chuyÓn tiÒn thuÇn tõ ho¹t ®éng tµi chÝnh                                                                                                          </t>
  </si>
  <si>
    <t xml:space="preserve">6. Cæ tøc, lîi nhuËn ®· tr¶ cho chñ së h÷u                                                                                                            </t>
  </si>
  <si>
    <t xml:space="preserve">5. TiÒn chi tr¶ nî thuª tµi chÝnh                                                                                                                     </t>
  </si>
  <si>
    <t xml:space="preserve">4. TiÒn chi tr¶ nî gèc vay                                                                                                                            </t>
  </si>
  <si>
    <t xml:space="preserve">3. TiÒn vay ng¾n h¹n, dµi h¹n nhËn ®­îc                                                                                                               </t>
  </si>
  <si>
    <t xml:space="preserve">2. TiÒn chi tr¶ vèn gãp cho c¸c chñ së h÷u, mua l¹i cæ phiÕu cña doanh nghiÖp                                                                         </t>
  </si>
  <si>
    <t xml:space="preserve">1. TiÒn thu tõ ph¸t hµnh cæ phiÕu, nhËn vèn gãp cña chñ së h÷u                                                                                        </t>
  </si>
  <si>
    <t xml:space="preserve">III. L­u chuyÓn tiÒn tõ ho¹t ®éng tµi chÝnh                </t>
  </si>
  <si>
    <t xml:space="preserve">7. TiÒn thu l·i cho vay, cæ tøc vµ lîi nhuËn ®­îc chia                                                                                                </t>
  </si>
  <si>
    <t xml:space="preserve">6. TiÒn thu håi ®Çu t­ gãp vèn vµo ®¬n vÞ kh¸c                                                                                                        </t>
  </si>
  <si>
    <t xml:space="preserve">L­u chuyÓn tiÒn thuÇn tõ ho¹t ®éng ®Çu t­                                                                                                             </t>
  </si>
  <si>
    <t xml:space="preserve">5. TiÒn chi ®Çu t­ gãp vèn vµo ®¬n vÞ kh¸c                                                                                                            </t>
  </si>
  <si>
    <t xml:space="preserve">4. TiÒn thu håi cho vay, b¸n l¹i c¸c c«ng cô nî cña ®¬n vÞ kh¸c                                                                                       </t>
  </si>
  <si>
    <t xml:space="preserve">3. TiÒn chi cho vay, mua c¸c c«ng cô nî cña ®¬n vÞ kh¸c                                                                                               </t>
  </si>
  <si>
    <t xml:space="preserve">2. TiÒn thu tõ thanh lý, nh­îng b¸n TSC§ vµ c¸c tµi s¶n dµi h¹n kh¸c                                                                                  </t>
  </si>
  <si>
    <t xml:space="preserve">1. TiÒn chi ®Ó mua s¾m, x©y dùng TSC§ vµ c¸c tµi s¶n dµi h¹n kh¸c                                                                                     </t>
  </si>
  <si>
    <t xml:space="preserve">II. L­u chuyÓn tiÒn tõ ho¹t ®éng ®Çu t­                      </t>
  </si>
  <si>
    <t xml:space="preserve">L­u chuyÓn tiÒn thuÇn tõ ho¹t ®éng kinh doanh                                                                                                         </t>
  </si>
  <si>
    <t xml:space="preserve">7. TiÒn chi kh¸c cho ho¹t ®énh kinh doanh                                                                                                             </t>
  </si>
  <si>
    <t xml:space="preserve">6. TiÒn thu kh¸c tõ ho¹t ®éng kinh doanh                                                                                                              </t>
  </si>
  <si>
    <t xml:space="preserve">5. TiÒn chi nép thuÕ thu nhËp doanh nghiÖp                                                                                                            </t>
  </si>
  <si>
    <t xml:space="preserve">4. TiÒn chi tr¶ l·i vay                                                                                                                               </t>
  </si>
  <si>
    <t xml:space="preserve">3. TiÒn chi tr¶ cho ng­êi lao ®éng                                                                                                                    </t>
  </si>
  <si>
    <t xml:space="preserve">2. TiÒn chi tr¶ cho ng­êi cung cÊp hµng hãa vµ dÞch vô                                                                                                </t>
  </si>
  <si>
    <t xml:space="preserve">1. TiÒn thu b¸n hµng,cung cÊp dÞch vô vµ doanh thu kh¸c                                                                                               </t>
  </si>
  <si>
    <t xml:space="preserve">I. L­u chuyÓn tiÒn tõ ho¹t ®éng s¶n xuÊt kinh doanh    </t>
  </si>
  <si>
    <t>Lũy kế từ đầu năm đến cuối quý này</t>
  </si>
  <si>
    <t>M· sè</t>
  </si>
  <si>
    <t xml:space="preserve">ChØ tiªu                                                           </t>
  </si>
  <si>
    <t>(Theo phương pháp trực tiếp)</t>
  </si>
  <si>
    <t>(Dạng đầy đủ)</t>
  </si>
  <si>
    <t>10. Các thông tin khác.</t>
  </si>
  <si>
    <t xml:space="preserve">9. Trình bày những thay đổi trong các khoản nợ tiềm tàng hoặc tài sản tiềm tàng kể từ ngày kết thúc kỳ kế toán năm gần nhất. </t>
  </si>
  <si>
    <t>8. Trình bày những sự kiện trọng yếu phát sinh sau ngày kết thúc kỳ kế toán giữa niên độ chưa được phản ánh trong  báo cáo tài chính giữa niên độ đó.</t>
  </si>
  <si>
    <t>7. Trình bày doanh thu và kết quả kinh doanh bộ phận theo lĩnh vực kinh doanh hoặc khu vực địa lý dựa trên cơ sở phân chia của báo cáo bộ phận (Áp dụng cho công ty niêm yết).</t>
  </si>
  <si>
    <t>6. Cổ tức đã trả (tổng số hay trên mỗi cổ phần) của cổ phiếu phổ thông và cổ phiếu ưu đãi (áp dụng cho công ty cổ phần).</t>
  </si>
  <si>
    <t>5. Trình bày việc phát hành, mua lại và hoàn trả các chứng khoán nợ và chứng khoán vốn.</t>
  </si>
  <si>
    <t>4. Tính chất và giá trị của những thay đổi trong các ước tính kế toán đã được báo cáo trong báo cáo giữa niên độ trước của niên độ kế toán hiện tại hoặc những thay đổi trong các ước tính kế toán đã được báo cáo trong các niên độ trước, nếu những thay đổi này có ảnh hưởng trọng yếu đến kỳ kế toán giữa niên độ hiện tại.</t>
  </si>
  <si>
    <t>3. Trình bày những biến động trong nguồn vốn chủ sở hữu và giá trị luỹ kế tính đến ngày lập báo cáo tài chính giữa niên độ, cũng như phần thuyết minh tương ứng mang tính so sánh của cùng kỳ kế toán trên của niên độ trước gần nhất.</t>
  </si>
  <si>
    <t>2. Trình bày tính chất và giá trị của các khoản mục ảnh hưởng đến tài sản, nợ phải trả, nguồn vốn chủ sở hữu, thu nhập thuần, hoặc các luồng tiền được coi là yếu tố không bình thường do tính chất, quy mô hoặc tác động của chúng.</t>
  </si>
  <si>
    <t>1. Giải thích về tính thời vụ hoặc tính chu kỳ của các hoạt động kinh doanh trong kỳ kế toán giữa niên độ.</t>
  </si>
  <si>
    <t>VI. Các sự kiện hoặc giao dịch trọng yếu trong kỳ kế toán giữa niên độ</t>
  </si>
  <si>
    <t>Doanh nghiệp phải công bố việc lập báo cáo tài chính giữa niên độ và báo cáo tài chính năm gần nhất là cùng áp dụng các chính sách kế toán như nhau. Trường hợp có thay đổi thì phải mô tả sự thay đổi và nêu rõ ảnh hưởng của những thay đổi đó.</t>
  </si>
  <si>
    <t>IV. Các chính sách kế toán áp dụng</t>
  </si>
  <si>
    <t>3. Hình thức kế toán áp dụng : nhật ký chung</t>
  </si>
  <si>
    <t>2. Tuyên bố về việc tuân thủ chuẩn mực kế toán và chế độ kế toán : chấp hành đúng chế độ kế toán</t>
  </si>
  <si>
    <t>1. Chế độ kế toán áp dụng : Chuẩn mực, chế độ kế toán Việt Nam</t>
  </si>
  <si>
    <t>III. Chuẩn mực và chế độ kế toán áp dụng</t>
  </si>
  <si>
    <t>2. Đơn vị tiền tệ sử dụng trong kế toán : VNĐ</t>
  </si>
  <si>
    <t>1. Kỳ kế toán năm (bắt đầu từ ngày 01/01/… kết thúc vào ngày 31/12/...)</t>
  </si>
  <si>
    <t>II. Kỳ kế toán, đơn vị tiền tệ sử dụng trong kế toán</t>
  </si>
  <si>
    <t>4. Đặc điểm hoạt động kinh doanh của doanh nghiệp trong kỳ kế toán có ảnh hưởng đến báo cáo tài chính.</t>
  </si>
  <si>
    <t>3. Ngành nghề kinh doanh : SXKD cơ khí điện, thi công lắp đặt hệ thống chiếu sáng công cộng</t>
  </si>
  <si>
    <t>2. Lĩnh vực kinh doanh : Thiết bị chiếu sáng công cộng</t>
  </si>
  <si>
    <t>1. Hình thức sở hữu vốn.: Công ty Cổ phần</t>
  </si>
  <si>
    <t>I. Đặc điểm hoạt động của doanh nghiệp</t>
  </si>
  <si>
    <t>BẢN THUYẾT MINH BÁO CÁO TÀI CHÍNH CHỌN LỌC</t>
  </si>
  <si>
    <t xml:space="preserve">                                                                                                                        Ngày 20/03/2006 của Bộ trưởng BTC</t>
  </si>
  <si>
    <t>CÔNG TY CP CƠ KHÍ ĐIỆN LỮ GIA                                                                                            Mẫu số B 09a-DN</t>
  </si>
  <si>
    <t>CÔNG TY CP CƠ KHÍ ĐIỆN LỮ GIA</t>
  </si>
  <si>
    <t>CÔNG TY CP CƠ KHÍ - ĐIỆN LỮ GIA</t>
  </si>
  <si>
    <t>NỘI DUNG</t>
  </si>
  <si>
    <t xml:space="preserve">   2.C¸c kho¶n ®Çu t­ tµi chÝnh ng¾n h¹n</t>
  </si>
  <si>
    <t xml:space="preserve">  1. C¸c kho¶n ph¶i thu dµi h¹n                             </t>
  </si>
  <si>
    <t xml:space="preserve">     - Tµi s¶n cè ®Þnh h÷u h×nh                                                                    </t>
  </si>
  <si>
    <t xml:space="preserve">     - Tµi s¶n cè ®Þnh thuª tµi chÝnh                  </t>
  </si>
  <si>
    <t xml:space="preserve">     - Tµi s¶n cè ®Þnh v« h×nh                                                                     </t>
  </si>
  <si>
    <t xml:space="preserve">     - Chi phÝ x©y dùng c¬ b¶n dë dang                                                             </t>
  </si>
  <si>
    <t xml:space="preserve">     - Vèn ®Çu t­ cña chñ së h÷u                                                                   </t>
  </si>
  <si>
    <t xml:space="preserve">     - ThÆng d­ vèn cæ phÇn                                                                        </t>
  </si>
  <si>
    <t xml:space="preserve">     - Vèn kh¸c cña chñ së h÷u</t>
  </si>
  <si>
    <t xml:space="preserve">     - Cæ phiÕu quü (*)</t>
  </si>
  <si>
    <t xml:space="preserve">     - Chªnh lÖch ®¸nh gi¸ l¹i tµi s¶n</t>
  </si>
  <si>
    <t xml:space="preserve">     - C¸c quü                                                                        </t>
  </si>
  <si>
    <t xml:space="preserve">     - Lîi nhuËn sau thuÕ ch­a ph©n phèi                                                          </t>
  </si>
  <si>
    <t xml:space="preserve">     - Nguån vèn ®Çu t­ x©y dùng c¬ b¶n</t>
  </si>
  <si>
    <t xml:space="preserve">      - Nguån kinh phÝ                                            </t>
  </si>
  <si>
    <t xml:space="preserve">      - Nguån kinh phÝ ®· h×nh thµnh TSC§        </t>
  </si>
  <si>
    <t xml:space="preserve">  3. BÊt ®éng s¶n ®Çu t­</t>
  </si>
  <si>
    <t>( Dạng tóm lược)</t>
  </si>
  <si>
    <t>Mẫu số B 02a – DN</t>
  </si>
  <si>
    <t>Mẫu số B 01a – DN</t>
  </si>
  <si>
    <t>Mẫu số B 03a – DN</t>
  </si>
  <si>
    <t xml:space="preserve">I. Tµi s¶n ng¾n h¹n                                      </t>
  </si>
  <si>
    <t xml:space="preserve">   1. TiÒn vµ c¸c kho¶n t­¬ng ®­¬ng tiÒn       </t>
  </si>
  <si>
    <t xml:space="preserve">   3. C¸c kho¶n ph¶i thu ng¾n h¹n             </t>
  </si>
  <si>
    <t xml:space="preserve">   4. Hµng tån kho                                          </t>
  </si>
  <si>
    <t xml:space="preserve">   5. Tµi s¶n ng¾n h¹n kh¸c                       </t>
  </si>
  <si>
    <t xml:space="preserve">II. Tµi s¶n dµi h¹n                         </t>
  </si>
  <si>
    <t xml:space="preserve">  2. Tµi s¶n cè ®Þnh                              </t>
  </si>
  <si>
    <t xml:space="preserve">  4. C¸c kho¶n ®Çu t­ tµi chÝnh dµi h¹n        </t>
  </si>
  <si>
    <t xml:space="preserve">  5. Tµi s¶n dµi h¹n kh¸c                                   </t>
  </si>
  <si>
    <t xml:space="preserve"> I. Nî ph¶i tr¶                                          </t>
  </si>
  <si>
    <t xml:space="preserve">  1. Nî ng¾n h¹n                                             </t>
  </si>
  <si>
    <t xml:space="preserve">                Tæng céng tµi s¶n                           </t>
  </si>
  <si>
    <t xml:space="preserve">  2. Nî dµi h¹n                              </t>
  </si>
  <si>
    <t xml:space="preserve">II. Vèn chñ së h÷u                          </t>
  </si>
  <si>
    <t xml:space="preserve">  1. Vèn chñ së h÷u                                 </t>
  </si>
  <si>
    <t xml:space="preserve">  2. Nguån kinh phÝ vµ quü kh¸c              </t>
  </si>
  <si>
    <t xml:space="preserve">               Tæng céng nguån vèn            </t>
  </si>
  <si>
    <t>Số dư đầu năm</t>
  </si>
  <si>
    <t>ĐVT: đồng</t>
  </si>
  <si>
    <t>ĐC : 70 Lữ Gia - P15 - Q11- TP.HCM</t>
  </si>
  <si>
    <t>Lập, ngày 15 tháng 07 năm 2007</t>
  </si>
  <si>
    <t>NGUYỄN VĂN THÔNG</t>
  </si>
  <si>
    <t>CAO TẤN KHƯƠNG</t>
  </si>
  <si>
    <t>Tổng Gi¸m ®èc</t>
  </si>
  <si>
    <t>Địa chỉ : 11-11A Lô M Đường 5-P8-Q11-TPHCM</t>
  </si>
  <si>
    <t>KẾ TOÁN TRƯỞNG</t>
  </si>
  <si>
    <t>(Ký, đóng dấu, họ tên)</t>
  </si>
  <si>
    <t>Tổng Giám đốc</t>
  </si>
  <si>
    <t>Địa chỉ : 11-11A Lô M Đường 5-P8-Q11-TPHCM                                               Ban hành theo QĐ số 15/2006/QĐ-BTC</t>
  </si>
  <si>
    <r>
      <t xml:space="preserve">( </t>
    </r>
    <r>
      <rPr>
        <vertAlign val="subscript"/>
        <sz val="12"/>
        <rFont val="Arial"/>
        <family val="2"/>
      </rPr>
      <t>*</t>
    </r>
    <r>
      <rPr>
        <sz val="10"/>
        <rFont val="Arial"/>
        <family val="2"/>
      </rPr>
      <t xml:space="preserve"> )</t>
    </r>
  </si>
  <si>
    <t>TỔNG GIÁM ĐỐC</t>
  </si>
  <si>
    <t>Quý 1 năm 2008</t>
  </si>
  <si>
    <t xml:space="preserve">   Tại ngày 31 tháng 03 năm 2008</t>
  </si>
  <si>
    <t>Lập, ngày 18 th¸ng 04 n¨m 2008</t>
  </si>
  <si>
    <t>Quý 1 Năm 2008</t>
  </si>
  <si>
    <t>Quý 1</t>
  </si>
  <si>
    <t>Số đầu năm</t>
  </si>
  <si>
    <t>Công ty mẹ</t>
  </si>
  <si>
    <t>Công ty con</t>
  </si>
  <si>
    <t>Quý 01 năm 2008</t>
  </si>
  <si>
    <t xml:space="preserve">                        Kế toán trưởng                                                                Tổng Giám đốc</t>
  </si>
  <si>
    <t xml:space="preserve">                                                                                                 Lập, ngày 18 tháng  04 năm 2008</t>
  </si>
  <si>
    <t>Lập, Ngày 18 tháng 04 năm 2008</t>
  </si>
  <si>
    <t>BẢNG CÂN ĐỐI KẾ TOÁN HỢP NHẤT</t>
  </si>
  <si>
    <t>BÁO CÁO KẾT QUẢ HOẠT ĐỘNG KINH DOANH HỢP NHẤT</t>
  </si>
  <si>
    <t>BÁO CÁO LƯU CHUYỂN TIỀN TỆ HỢP NHẤT</t>
  </si>
  <si>
    <t>Quý này</t>
  </si>
  <si>
    <t>Luỹ kế từ đầu năm</t>
  </si>
  <si>
    <t xml:space="preserve">3. Doanh thu thuần về bán hàng và cung cấp dịch vụ </t>
  </si>
  <si>
    <t>5. Lợi nhuận gộp về bán hàng và cung cấp dịch vụ</t>
  </si>
  <si>
    <t>10 Lợi nhuận thuần từ hoạt động kinh doanh</t>
  </si>
  <si>
    <t xml:space="preserve">13. Lợi nhuận khác </t>
  </si>
  <si>
    <t xml:space="preserve">14. Tổng lợi nhuận kế toán trước thuế </t>
  </si>
  <si>
    <t>17. Lợi nhuận sau thuế thu nhập doanh nghiệp</t>
  </si>
  <si>
    <t xml:space="preserve">    (*) Vốn đầu tư của chủ sở hữu : 46.000.000.000 đồng. Trong đó : nhận vốn góp liên doanh của Công ty Cổ phần đầu tư kỹ thuật TP.HCM (CII) là 16.000.000.000đồng.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</si>
</sst>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_);_(* \(#,##0\);_(* &quot;-&quot;??_);_(@_)"/>
    <numFmt numFmtId="166" formatCode="_(* #,##0.0_);_(* \(#,##0.0\);_(* &quot;-&quot;??_);_(@_)"/>
  </numFmts>
  <fonts count="44">
    <font>
      <sz val="10"/>
      <name val="Arial"/>
      <family val="0"/>
    </font>
    <font>
      <sz val="13"/>
      <name val=".VNTime"/>
      <family val="2"/>
    </font>
    <font>
      <sz val="12"/>
      <name val=".VNTime"/>
      <family val="2"/>
    </font>
    <font>
      <sz val="10"/>
      <name val=".VNTime"/>
      <family val="2"/>
    </font>
    <font>
      <sz val="11"/>
      <color indexed="8"/>
      <name val="Arial"/>
      <family val="2"/>
    </font>
    <font>
      <sz val="10"/>
      <color indexed="8"/>
      <name val="Arial"/>
      <family val="2"/>
    </font>
    <font>
      <sz val="14"/>
      <name val=".VnTimeH"/>
      <family val="2"/>
    </font>
    <font>
      <b/>
      <sz val="11"/>
      <name val="Arial"/>
      <family val="2"/>
    </font>
    <font>
      <b/>
      <sz val="10"/>
      <name val="Arial"/>
      <family val="2"/>
    </font>
    <font>
      <b/>
      <sz val="13"/>
      <name val=".VNTime"/>
      <family val="2"/>
    </font>
    <font>
      <sz val="11"/>
      <name val="Arial"/>
      <family val="2"/>
    </font>
    <font>
      <b/>
      <sz val="12"/>
      <name val=".VNTime"/>
      <family val="2"/>
    </font>
    <font>
      <sz val="12"/>
      <color indexed="8"/>
      <name val="Times New Roman"/>
      <family val="1"/>
    </font>
    <font>
      <b/>
      <sz val="11"/>
      <color indexed="8"/>
      <name val="Arial"/>
      <family val="2"/>
    </font>
    <font>
      <sz val="8"/>
      <color indexed="8"/>
      <name val="Arial"/>
      <family val="2"/>
    </font>
    <font>
      <b/>
      <sz val="16"/>
      <color indexed="8"/>
      <name val="Times New Roman"/>
      <family val="1"/>
    </font>
    <font>
      <b/>
      <sz val="12"/>
      <color indexed="8"/>
      <name val="Times New Roman"/>
      <family val="1"/>
    </font>
    <font>
      <b/>
      <sz val="11"/>
      <color indexed="8"/>
      <name val="Times New Roman"/>
      <family val="1"/>
    </font>
    <font>
      <sz val="10"/>
      <name val="Times New Roman"/>
      <family val="1"/>
    </font>
    <font>
      <sz val="12"/>
      <name val="Times New Roman"/>
      <family val="1"/>
    </font>
    <font>
      <sz val="12"/>
      <color indexed="8"/>
      <name val="Arial"/>
      <family val="2"/>
    </font>
    <font>
      <i/>
      <sz val="10"/>
      <color indexed="8"/>
      <name val="Arial"/>
      <family val="2"/>
    </font>
    <font>
      <i/>
      <sz val="11"/>
      <color indexed="8"/>
      <name val="Arial"/>
      <family val="2"/>
    </font>
    <font>
      <sz val="9"/>
      <color indexed="8"/>
      <name val="Arial"/>
      <family val="2"/>
    </font>
    <font>
      <sz val="11"/>
      <name val=".VNTime"/>
      <family val="2"/>
    </font>
    <font>
      <sz val="9"/>
      <name val=".VNTime"/>
      <family val="2"/>
    </font>
    <font>
      <sz val="12"/>
      <name val="Arial"/>
      <family val="0"/>
    </font>
    <font>
      <i/>
      <sz val="12"/>
      <name val="Arial"/>
      <family val="2"/>
    </font>
    <font>
      <b/>
      <sz val="12"/>
      <name val="Times New Roman"/>
      <family val="1"/>
    </font>
    <font>
      <i/>
      <sz val="12"/>
      <name val="Times New Roman"/>
      <family val="1"/>
    </font>
    <font>
      <b/>
      <i/>
      <sz val="12"/>
      <name val="Times New Roman"/>
      <family val="1"/>
    </font>
    <font>
      <b/>
      <i/>
      <sz val="14"/>
      <name val="Times New Roman"/>
      <family val="1"/>
    </font>
    <font>
      <b/>
      <sz val="14"/>
      <name val="Times New Roman"/>
      <family val="1"/>
    </font>
    <font>
      <sz val="14"/>
      <name val="Arial"/>
      <family val="0"/>
    </font>
    <font>
      <b/>
      <sz val="14"/>
      <color indexed="8"/>
      <name val="Times New Roman"/>
      <family val="1"/>
    </font>
    <font>
      <sz val="8"/>
      <name val="Arial"/>
      <family val="0"/>
    </font>
    <font>
      <sz val="9"/>
      <name val="Arial"/>
      <family val="0"/>
    </font>
    <font>
      <sz val="16"/>
      <name val="Arial"/>
      <family val="0"/>
    </font>
    <font>
      <b/>
      <sz val="18"/>
      <color indexed="8"/>
      <name val="Times New Roman"/>
      <family val="1"/>
    </font>
    <font>
      <i/>
      <sz val="14"/>
      <color indexed="8"/>
      <name val="Times New Roman"/>
      <family val="1"/>
    </font>
    <font>
      <vertAlign val="subscript"/>
      <sz val="12"/>
      <name val="Arial"/>
      <family val="2"/>
    </font>
    <font>
      <b/>
      <sz val="8"/>
      <color indexed="8"/>
      <name val="Arial"/>
      <family val="2"/>
    </font>
    <font>
      <u val="single"/>
      <sz val="10"/>
      <color indexed="36"/>
      <name val="Arial"/>
      <family val="0"/>
    </font>
    <font>
      <u val="single"/>
      <sz val="10"/>
      <color indexed="12"/>
      <name val="Arial"/>
      <family val="0"/>
    </font>
  </fonts>
  <fills count="2">
    <fill>
      <patternFill/>
    </fill>
    <fill>
      <patternFill patternType="gray125"/>
    </fill>
  </fills>
  <borders count="18">
    <border>
      <left/>
      <right/>
      <top/>
      <bottom/>
      <diagonal/>
    </border>
    <border>
      <left style="thin"/>
      <right style="thin"/>
      <top style="hair"/>
      <bottom style="thin"/>
    </border>
    <border>
      <left>
        <color indexed="63"/>
      </left>
      <right style="thin"/>
      <top style="hair"/>
      <bottom style="thin"/>
    </border>
    <border>
      <left style="thin"/>
      <right>
        <color indexed="63"/>
      </right>
      <top style="hair"/>
      <bottom style="thin"/>
    </border>
    <border>
      <left style="thin"/>
      <right style="thin"/>
      <top style="hair"/>
      <bottom style="hair"/>
    </border>
    <border>
      <left>
        <color indexed="63"/>
      </left>
      <right style="thin"/>
      <top style="hair"/>
      <bottom style="hair"/>
    </border>
    <border>
      <left style="thin"/>
      <right>
        <color indexed="63"/>
      </right>
      <top style="hair"/>
      <bottom style="hair"/>
    </border>
    <border>
      <left style="thin"/>
      <right style="thin"/>
      <top style="thin"/>
      <bottom style="hair"/>
    </border>
    <border>
      <left style="thin"/>
      <right style="thin"/>
      <top style="thin"/>
      <bottom style="thin"/>
    </border>
    <border>
      <left style="thin"/>
      <right style="thin"/>
      <top>
        <color indexed="63"/>
      </top>
      <bottom style="hair"/>
    </border>
    <border>
      <left style="thin"/>
      <right style="thin"/>
      <top style="hair"/>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hair"/>
    </border>
    <border>
      <left style="thin"/>
      <right>
        <color indexed="63"/>
      </right>
      <top style="thin"/>
      <bottom style="hair"/>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1" xfId="0" applyFont="1" applyBorder="1" applyAlignment="1">
      <alignmen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xf>
    <xf numFmtId="0" fontId="3" fillId="0" borderId="5" xfId="0" applyFont="1" applyBorder="1" applyAlignment="1">
      <alignment horizontal="center"/>
    </xf>
    <xf numFmtId="0" fontId="3" fillId="0" borderId="6" xfId="0" applyFont="1" applyBorder="1" applyAlignment="1">
      <alignment horizontal="center"/>
    </xf>
    <xf numFmtId="0" fontId="2" fillId="0" borderId="4" xfId="0" applyFont="1" applyBorder="1" applyAlignment="1">
      <alignment/>
    </xf>
    <xf numFmtId="0" fontId="3" fillId="0" borderId="7" xfId="0" applyFont="1" applyBorder="1" applyAlignment="1">
      <alignment/>
    </xf>
    <xf numFmtId="0" fontId="2" fillId="0" borderId="7" xfId="0" applyFont="1" applyBorder="1" applyAlignment="1">
      <alignment/>
    </xf>
    <xf numFmtId="0" fontId="4" fillId="0" borderId="8" xfId="0" applyFont="1" applyBorder="1" applyAlignment="1">
      <alignment horizontal="center" vertical="center" wrapText="1"/>
    </xf>
    <xf numFmtId="0" fontId="5" fillId="0" borderId="8" xfId="0" applyFont="1" applyBorder="1" applyAlignment="1">
      <alignment horizontal="center" vertical="center" wrapText="1"/>
    </xf>
    <xf numFmtId="164" fontId="3" fillId="0" borderId="0" xfId="0" applyNumberFormat="1" applyFont="1" applyAlignment="1">
      <alignment/>
    </xf>
    <xf numFmtId="164" fontId="7" fillId="0" borderId="8" xfId="0" applyNumberFormat="1" applyFont="1" applyBorder="1" applyAlignment="1">
      <alignment/>
    </xf>
    <xf numFmtId="0" fontId="8" fillId="0" borderId="8" xfId="0" applyFont="1" applyBorder="1" applyAlignment="1">
      <alignment horizontal="center"/>
    </xf>
    <xf numFmtId="0" fontId="9" fillId="0" borderId="8" xfId="0" applyFont="1" applyBorder="1" applyAlignment="1">
      <alignment horizontal="center"/>
    </xf>
    <xf numFmtId="164" fontId="10" fillId="0" borderId="1" xfId="0" applyNumberFormat="1" applyFont="1" applyBorder="1" applyAlignment="1">
      <alignment/>
    </xf>
    <xf numFmtId="0" fontId="0" fillId="0" borderId="1" xfId="0" applyFont="1" applyBorder="1" applyAlignment="1">
      <alignment horizontal="center"/>
    </xf>
    <xf numFmtId="0" fontId="2" fillId="0" borderId="1" xfId="0" applyFont="1" applyBorder="1" applyAlignment="1">
      <alignment/>
    </xf>
    <xf numFmtId="164" fontId="10" fillId="0" borderId="4" xfId="0" applyNumberFormat="1" applyFont="1" applyBorder="1" applyAlignment="1">
      <alignment/>
    </xf>
    <xf numFmtId="0" fontId="0" fillId="0" borderId="4" xfId="0" applyFont="1" applyBorder="1" applyAlignment="1">
      <alignment horizontal="center"/>
    </xf>
    <xf numFmtId="3" fontId="10" fillId="0" borderId="4" xfId="0" applyNumberFormat="1" applyFont="1" applyBorder="1" applyAlignment="1">
      <alignment/>
    </xf>
    <xf numFmtId="3" fontId="7" fillId="0" borderId="4" xfId="0" applyNumberFormat="1" applyFont="1" applyBorder="1" applyAlignment="1">
      <alignment/>
    </xf>
    <xf numFmtId="0" fontId="8" fillId="0" borderId="4" xfId="0" applyFont="1" applyBorder="1" applyAlignment="1">
      <alignment horizontal="center"/>
    </xf>
    <xf numFmtId="0" fontId="11" fillId="0" borderId="4" xfId="0" applyFont="1" applyBorder="1" applyAlignment="1">
      <alignment/>
    </xf>
    <xf numFmtId="164" fontId="7" fillId="0" borderId="4" xfId="0" applyNumberFormat="1" applyFont="1" applyBorder="1" applyAlignment="1">
      <alignment/>
    </xf>
    <xf numFmtId="164" fontId="7" fillId="0" borderId="9" xfId="0" applyNumberFormat="1" applyFont="1" applyBorder="1" applyAlignment="1">
      <alignment/>
    </xf>
    <xf numFmtId="0" fontId="8" fillId="0" borderId="9" xfId="0" applyFont="1" applyBorder="1" applyAlignment="1">
      <alignment horizontal="center"/>
    </xf>
    <xf numFmtId="0" fontId="11" fillId="0" borderId="9" xfId="0" applyFont="1" applyBorder="1" applyAlignment="1">
      <alignment/>
    </xf>
    <xf numFmtId="0" fontId="11" fillId="0" borderId="8" xfId="0" applyFont="1" applyBorder="1" applyAlignment="1">
      <alignment/>
    </xf>
    <xf numFmtId="164" fontId="10" fillId="0" borderId="10" xfId="0" applyNumberFormat="1" applyFont="1" applyBorder="1" applyAlignment="1">
      <alignment/>
    </xf>
    <xf numFmtId="0" fontId="0" fillId="0" borderId="10" xfId="0" applyFont="1" applyBorder="1" applyAlignment="1">
      <alignment horizontal="center"/>
    </xf>
    <xf numFmtId="0" fontId="2" fillId="0" borderId="10" xfId="0" applyFont="1" applyBorder="1" applyAlignment="1">
      <alignment/>
    </xf>
    <xf numFmtId="37" fontId="10" fillId="0" borderId="4" xfId="0" applyNumberFormat="1" applyFont="1" applyBorder="1" applyAlignment="1">
      <alignment/>
    </xf>
    <xf numFmtId="164" fontId="7" fillId="0" borderId="7" xfId="0" applyNumberFormat="1" applyFont="1" applyBorder="1" applyAlignment="1">
      <alignment/>
    </xf>
    <xf numFmtId="0" fontId="8" fillId="0" borderId="7" xfId="0" applyFont="1" applyBorder="1" applyAlignment="1">
      <alignment horizontal="center"/>
    </xf>
    <xf numFmtId="0" fontId="11" fillId="0" borderId="7" xfId="0" applyFont="1" applyBorder="1" applyAlignment="1">
      <alignment/>
    </xf>
    <xf numFmtId="0" fontId="12" fillId="0" borderId="8" xfId="0" applyFont="1" applyBorder="1" applyAlignment="1">
      <alignment horizontal="center" vertical="top" wrapText="1"/>
    </xf>
    <xf numFmtId="0" fontId="13"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0" xfId="0"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0" fontId="15" fillId="0" borderId="0" xfId="0" applyFont="1" applyAlignment="1">
      <alignment horizontal="center"/>
    </xf>
    <xf numFmtId="0" fontId="16" fillId="0" borderId="0" xfId="0" applyFont="1" applyAlignment="1">
      <alignment horizontal="left"/>
    </xf>
    <xf numFmtId="0" fontId="0" fillId="0" borderId="0" xfId="0" applyAlignment="1">
      <alignment horizontal="center" vertical="center" wrapText="1"/>
    </xf>
    <xf numFmtId="0" fontId="17" fillId="0" borderId="0" xfId="0" applyFont="1" applyAlignment="1">
      <alignment horizontal="left" vertical="top" wrapText="1"/>
    </xf>
    <xf numFmtId="0" fontId="18" fillId="0" borderId="0" xfId="0" applyFont="1" applyAlignment="1">
      <alignment/>
    </xf>
    <xf numFmtId="0" fontId="19" fillId="0" borderId="0" xfId="0" applyFont="1" applyAlignment="1">
      <alignment/>
    </xf>
    <xf numFmtId="0" fontId="12" fillId="0" borderId="0" xfId="0" applyFont="1" applyAlignment="1">
      <alignment horizontal="center" vertical="top" wrapText="1"/>
    </xf>
    <xf numFmtId="0" fontId="10" fillId="0" borderId="0" xfId="0" applyFont="1" applyAlignment="1">
      <alignment/>
    </xf>
    <xf numFmtId="0" fontId="18" fillId="0" borderId="0" xfId="0" applyFont="1" applyAlignment="1">
      <alignment horizontal="left"/>
    </xf>
    <xf numFmtId="0" fontId="12" fillId="0" borderId="0" xfId="0" applyFont="1" applyAlignment="1">
      <alignment horizontal="left"/>
    </xf>
    <xf numFmtId="164" fontId="4" fillId="0" borderId="1" xfId="0" applyNumberFormat="1" applyFont="1" applyBorder="1" applyAlignment="1">
      <alignment horizontal="right" vertical="center" wrapText="1"/>
    </xf>
    <xf numFmtId="0" fontId="20" fillId="0" borderId="1" xfId="0" applyFont="1" applyBorder="1" applyAlignment="1">
      <alignment horizontal="center" vertical="center" wrapText="1"/>
    </xf>
    <xf numFmtId="0" fontId="4" fillId="0" borderId="1" xfId="0" applyFont="1" applyBorder="1" applyAlignment="1">
      <alignment vertical="center" wrapText="1"/>
    </xf>
    <xf numFmtId="164" fontId="4" fillId="0" borderId="4" xfId="0" applyNumberFormat="1" applyFont="1" applyBorder="1" applyAlignment="1">
      <alignment horizontal="right" vertical="center" wrapText="1"/>
    </xf>
    <xf numFmtId="0" fontId="20" fillId="0" borderId="4" xfId="0" applyFont="1" applyBorder="1" applyAlignment="1">
      <alignment horizontal="center" vertical="center" wrapText="1"/>
    </xf>
    <xf numFmtId="0" fontId="4" fillId="0" borderId="4" xfId="0" applyFont="1" applyBorder="1" applyAlignment="1">
      <alignment vertical="center" wrapText="1"/>
    </xf>
    <xf numFmtId="0" fontId="5" fillId="0" borderId="4" xfId="0" applyFont="1" applyBorder="1" applyAlignment="1">
      <alignment horizontal="center" vertical="center" wrapText="1"/>
    </xf>
    <xf numFmtId="164" fontId="21" fillId="0" borderId="4" xfId="0" applyNumberFormat="1" applyFont="1" applyBorder="1" applyAlignment="1">
      <alignment horizontal="right" vertical="center" wrapText="1"/>
    </xf>
    <xf numFmtId="0" fontId="22" fillId="0" borderId="4" xfId="0" applyFont="1" applyBorder="1" applyAlignment="1">
      <alignment vertical="center" wrapText="1"/>
    </xf>
    <xf numFmtId="164" fontId="4" fillId="0" borderId="7" xfId="0" applyNumberFormat="1" applyFont="1" applyBorder="1" applyAlignment="1">
      <alignment horizontal="right" vertical="center" wrapText="1"/>
    </xf>
    <xf numFmtId="0" fontId="5" fillId="0" borderId="7" xfId="0" applyFont="1" applyBorder="1" applyAlignment="1">
      <alignment horizontal="center" vertical="center" wrapText="1"/>
    </xf>
    <xf numFmtId="0" fontId="20" fillId="0" borderId="7" xfId="0" applyFont="1" applyBorder="1" applyAlignment="1">
      <alignment horizontal="center" vertical="center" wrapText="1"/>
    </xf>
    <xf numFmtId="0" fontId="4" fillId="0" borderId="7" xfId="0" applyFont="1" applyBorder="1" applyAlignment="1">
      <alignment vertical="center" wrapText="1"/>
    </xf>
    <xf numFmtId="0" fontId="12" fillId="0" borderId="11" xfId="0" applyFont="1" applyBorder="1" applyAlignment="1">
      <alignment horizontal="center" vertical="top" wrapText="1"/>
    </xf>
    <xf numFmtId="0" fontId="20" fillId="0" borderId="8" xfId="0" applyFont="1" applyBorder="1" applyAlignment="1">
      <alignment horizontal="center" vertical="top" wrapText="1"/>
    </xf>
    <xf numFmtId="0" fontId="16" fillId="0" borderId="0" xfId="0" applyFont="1" applyAlignment="1">
      <alignment horizontal="left" vertical="top" wrapText="1"/>
    </xf>
    <xf numFmtId="0" fontId="10" fillId="0" borderId="0" xfId="0" applyFont="1" applyAlignment="1">
      <alignment horizontal="center"/>
    </xf>
    <xf numFmtId="0" fontId="24" fillId="0" borderId="1" xfId="0" applyFont="1" applyBorder="1" applyAlignment="1">
      <alignment/>
    </xf>
    <xf numFmtId="38" fontId="0" fillId="0" borderId="1" xfId="0" applyNumberFormat="1" applyFont="1" applyBorder="1" applyAlignment="1">
      <alignment/>
    </xf>
    <xf numFmtId="0" fontId="3" fillId="0" borderId="1" xfId="0" applyFont="1" applyBorder="1" applyAlignment="1">
      <alignment horizontal="center"/>
    </xf>
    <xf numFmtId="0" fontId="24" fillId="0" borderId="1" xfId="0" applyFont="1" applyBorder="1" applyAlignment="1">
      <alignment horizontal="center"/>
    </xf>
    <xf numFmtId="38" fontId="0" fillId="0" borderId="4" xfId="0" applyNumberFormat="1" applyFont="1" applyBorder="1" applyAlignment="1">
      <alignment/>
    </xf>
    <xf numFmtId="0" fontId="24" fillId="0" borderId="4" xfId="0" applyFont="1" applyBorder="1" applyAlignment="1">
      <alignment horizontal="center"/>
    </xf>
    <xf numFmtId="0" fontId="24" fillId="0" borderId="4" xfId="0" applyFont="1" applyBorder="1" applyAlignment="1">
      <alignment/>
    </xf>
    <xf numFmtId="0" fontId="24" fillId="0" borderId="4" xfId="0" applyFont="1" applyBorder="1" applyAlignment="1">
      <alignment wrapText="1"/>
    </xf>
    <xf numFmtId="164" fontId="0" fillId="0" borderId="4" xfId="0" applyNumberFormat="1" applyFont="1" applyBorder="1" applyAlignment="1">
      <alignment/>
    </xf>
    <xf numFmtId="0" fontId="24" fillId="0" borderId="7" xfId="0" applyFont="1" applyBorder="1" applyAlignment="1">
      <alignment/>
    </xf>
    <xf numFmtId="38" fontId="0" fillId="0" borderId="7" xfId="0" applyNumberFormat="1" applyFont="1" applyBorder="1" applyAlignment="1">
      <alignment/>
    </xf>
    <xf numFmtId="0" fontId="24" fillId="0" borderId="7" xfId="0" applyFont="1" applyBorder="1" applyAlignment="1">
      <alignment horizontal="center"/>
    </xf>
    <xf numFmtId="0" fontId="24" fillId="0" borderId="8" xfId="0" applyFont="1" applyBorder="1" applyAlignment="1">
      <alignment horizontal="center" vertical="center"/>
    </xf>
    <xf numFmtId="38" fontId="24" fillId="0" borderId="8" xfId="0" applyNumberFormat="1" applyFont="1" applyBorder="1" applyAlignment="1">
      <alignment horizontal="center" vertical="center"/>
    </xf>
    <xf numFmtId="0" fontId="26" fillId="0" borderId="0" xfId="0" applyFont="1" applyAlignment="1">
      <alignment/>
    </xf>
    <xf numFmtId="0" fontId="19" fillId="0" borderId="0" xfId="0" applyFont="1" applyAlignment="1">
      <alignment horizontal="center" vertical="top" wrapText="1"/>
    </xf>
    <xf numFmtId="0" fontId="28" fillId="0" borderId="0" xfId="0" applyFont="1" applyAlignment="1">
      <alignment horizontal="center" vertical="top" wrapText="1"/>
    </xf>
    <xf numFmtId="0" fontId="19" fillId="0" borderId="0" xfId="0" applyFont="1" applyAlignment="1">
      <alignment horizontal="justify" vertical="top" wrapText="1"/>
    </xf>
    <xf numFmtId="0" fontId="28" fillId="0" borderId="0" xfId="0" applyFont="1" applyAlignment="1">
      <alignment horizontal="left" vertical="top" wrapText="1"/>
    </xf>
    <xf numFmtId="0" fontId="28" fillId="0" borderId="0" xfId="0" applyFont="1" applyAlignment="1">
      <alignment horizontal="justify" vertical="top" wrapText="1"/>
    </xf>
    <xf numFmtId="0" fontId="19" fillId="0" borderId="0" xfId="0" applyFont="1" applyAlignment="1">
      <alignment horizontal="justify"/>
    </xf>
    <xf numFmtId="0" fontId="28" fillId="0" borderId="0" xfId="0" applyFont="1" applyAlignment="1">
      <alignment horizontal="justify"/>
    </xf>
    <xf numFmtId="0" fontId="30" fillId="0" borderId="0" xfId="0" applyFont="1" applyAlignment="1">
      <alignment horizontal="center"/>
    </xf>
    <xf numFmtId="0" fontId="31" fillId="0" borderId="0" xfId="0" applyFont="1" applyAlignment="1">
      <alignment horizontal="center"/>
    </xf>
    <xf numFmtId="0" fontId="32" fillId="0" borderId="0" xfId="0" applyFont="1" applyAlignment="1">
      <alignment horizontal="center"/>
    </xf>
    <xf numFmtId="0" fontId="0" fillId="0" borderId="0" xfId="0" applyFont="1" applyAlignment="1">
      <alignment/>
    </xf>
    <xf numFmtId="0" fontId="4" fillId="0" borderId="12" xfId="0" applyFont="1" applyBorder="1" applyAlignment="1">
      <alignment horizontal="center" vertical="center" wrapText="1"/>
    </xf>
    <xf numFmtId="0" fontId="12" fillId="0" borderId="0" xfId="0" applyFont="1" applyAlignment="1">
      <alignment vertical="top" wrapText="1"/>
    </xf>
    <xf numFmtId="0" fontId="36" fillId="0" borderId="0" xfId="0" applyFont="1" applyAlignment="1">
      <alignment horizontal="center" vertical="center" wrapText="1"/>
    </xf>
    <xf numFmtId="0" fontId="23" fillId="0" borderId="8" xfId="0" applyFont="1" applyBorder="1" applyAlignment="1">
      <alignment horizontal="center" vertical="center" wrapText="1"/>
    </xf>
    <xf numFmtId="164" fontId="7" fillId="0" borderId="7" xfId="0" applyNumberFormat="1" applyFont="1" applyBorder="1" applyAlignment="1">
      <alignment horizontal="center"/>
    </xf>
    <xf numFmtId="164" fontId="10" fillId="0" borderId="4" xfId="0" applyNumberFormat="1" applyFont="1" applyBorder="1" applyAlignment="1">
      <alignment horizontal="center"/>
    </xf>
    <xf numFmtId="164" fontId="7" fillId="0" borderId="4" xfId="0" applyNumberFormat="1" applyFont="1" applyBorder="1" applyAlignment="1">
      <alignment horizontal="center"/>
    </xf>
    <xf numFmtId="3" fontId="10" fillId="0" borderId="4" xfId="0" applyNumberFormat="1" applyFont="1" applyBorder="1" applyAlignment="1">
      <alignment horizontal="center"/>
    </xf>
    <xf numFmtId="164" fontId="7" fillId="0" borderId="8" xfId="0" applyNumberFormat="1" applyFont="1" applyBorder="1" applyAlignment="1">
      <alignment horizontal="center"/>
    </xf>
    <xf numFmtId="164" fontId="7" fillId="0" borderId="9" xfId="0" applyNumberFormat="1" applyFont="1" applyBorder="1" applyAlignment="1">
      <alignment horizontal="center"/>
    </xf>
    <xf numFmtId="0" fontId="12" fillId="0" borderId="0" xfId="0" applyFont="1" applyAlignment="1">
      <alignment horizontal="center" wrapText="1"/>
    </xf>
    <xf numFmtId="0" fontId="5" fillId="0" borderId="7" xfId="0" applyFont="1" applyBorder="1" applyAlignment="1">
      <alignment vertical="center" wrapText="1"/>
    </xf>
    <xf numFmtId="164" fontId="5" fillId="0" borderId="7" xfId="0" applyNumberFormat="1" applyFont="1" applyBorder="1" applyAlignment="1">
      <alignment horizontal="right" vertical="center" wrapText="1"/>
    </xf>
    <xf numFmtId="0" fontId="5" fillId="0" borderId="4" xfId="0" applyFont="1" applyBorder="1" applyAlignment="1">
      <alignment vertical="center" wrapText="1"/>
    </xf>
    <xf numFmtId="164" fontId="5" fillId="0" borderId="4" xfId="0" applyNumberFormat="1" applyFont="1" applyBorder="1" applyAlignment="1">
      <alignment horizontal="right" vertical="center" wrapText="1"/>
    </xf>
    <xf numFmtId="0" fontId="21" fillId="0" borderId="4"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right"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8" fillId="0" borderId="0" xfId="0" applyFont="1" applyAlignment="1">
      <alignment horizontal="center"/>
    </xf>
    <xf numFmtId="0" fontId="0" fillId="0" borderId="0" xfId="0" applyFont="1" applyAlignment="1">
      <alignment horizontal="center"/>
    </xf>
    <xf numFmtId="0" fontId="19" fillId="0" borderId="0" xfId="0" applyFont="1" applyAlignment="1">
      <alignment horizontal="center"/>
    </xf>
    <xf numFmtId="0" fontId="20" fillId="0" borderId="8" xfId="0" applyFont="1" applyBorder="1" applyAlignment="1">
      <alignment horizontal="center" vertical="center" wrapText="1"/>
    </xf>
    <xf numFmtId="0" fontId="20" fillId="0" borderId="12" xfId="0" applyFont="1" applyBorder="1" applyAlignment="1">
      <alignment horizontal="center" vertical="center" wrapText="1"/>
    </xf>
    <xf numFmtId="164" fontId="4" fillId="0" borderId="9" xfId="0" applyNumberFormat="1" applyFont="1" applyBorder="1" applyAlignment="1">
      <alignment horizontal="right" vertical="center" wrapText="1"/>
    </xf>
    <xf numFmtId="165" fontId="0" fillId="0" borderId="0" xfId="15" applyNumberFormat="1" applyAlignment="1">
      <alignment/>
    </xf>
    <xf numFmtId="0" fontId="4" fillId="0" borderId="0" xfId="0" applyFont="1" applyBorder="1" applyAlignment="1">
      <alignment vertical="center" wrapText="1"/>
    </xf>
    <xf numFmtId="0" fontId="20" fillId="0" borderId="0" xfId="0" applyFont="1" applyBorder="1" applyAlignment="1">
      <alignment horizontal="center" vertical="center" wrapText="1"/>
    </xf>
    <xf numFmtId="164" fontId="4" fillId="0" borderId="0" xfId="0" applyNumberFormat="1" applyFont="1" applyBorder="1" applyAlignment="1">
      <alignment horizontal="righ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0" xfId="0" applyBorder="1" applyAlignment="1">
      <alignment/>
    </xf>
    <xf numFmtId="0" fontId="2" fillId="0" borderId="14" xfId="0" applyFont="1" applyBorder="1" applyAlignment="1">
      <alignment horizontal="center"/>
    </xf>
    <xf numFmtId="0" fontId="25" fillId="0" borderId="8" xfId="0" applyFont="1" applyBorder="1" applyAlignment="1">
      <alignment horizontal="center" vertical="center" wrapText="1"/>
    </xf>
    <xf numFmtId="165" fontId="0" fillId="0" borderId="0" xfId="0" applyNumberFormat="1" applyAlignment="1">
      <alignment/>
    </xf>
    <xf numFmtId="0" fontId="23" fillId="0" borderId="0" xfId="0" applyFont="1" applyBorder="1" applyAlignment="1">
      <alignment horizontal="center" vertical="center" wrapText="1"/>
    </xf>
    <xf numFmtId="164" fontId="7" fillId="0" borderId="7" xfId="0" applyNumberFormat="1" applyFont="1" applyBorder="1" applyAlignment="1">
      <alignment horizontal="right"/>
    </xf>
    <xf numFmtId="164" fontId="7" fillId="0" borderId="4" xfId="0" applyNumberFormat="1" applyFont="1" applyBorder="1" applyAlignment="1">
      <alignment horizontal="right"/>
    </xf>
    <xf numFmtId="164" fontId="7" fillId="0" borderId="8" xfId="0" applyNumberFormat="1" applyFont="1" applyBorder="1" applyAlignment="1">
      <alignment horizontal="right"/>
    </xf>
    <xf numFmtId="164" fontId="7" fillId="0" borderId="9" xfId="0" applyNumberFormat="1" applyFont="1" applyBorder="1" applyAlignment="1">
      <alignment horizontal="right"/>
    </xf>
    <xf numFmtId="164" fontId="10" fillId="0" borderId="4" xfId="0" applyNumberFormat="1" applyFont="1" applyBorder="1" applyAlignment="1">
      <alignment horizontal="right"/>
    </xf>
    <xf numFmtId="164" fontId="10" fillId="0" borderId="10" xfId="0" applyNumberFormat="1" applyFont="1" applyBorder="1" applyAlignment="1">
      <alignment horizontal="right"/>
    </xf>
    <xf numFmtId="164" fontId="10" fillId="0" borderId="1" xfId="0" applyNumberFormat="1" applyFont="1" applyBorder="1" applyAlignment="1">
      <alignment horizontal="right"/>
    </xf>
    <xf numFmtId="164" fontId="10" fillId="0" borderId="4" xfId="0" applyNumberFormat="1" applyFont="1" applyBorder="1" applyAlignment="1">
      <alignment/>
    </xf>
    <xf numFmtId="164" fontId="10" fillId="0" borderId="10" xfId="0" applyNumberFormat="1" applyFont="1" applyBorder="1" applyAlignment="1">
      <alignment/>
    </xf>
    <xf numFmtId="37" fontId="10" fillId="0" borderId="4" xfId="0" applyNumberFormat="1" applyFont="1" applyBorder="1" applyAlignment="1">
      <alignment/>
    </xf>
    <xf numFmtId="0" fontId="9" fillId="0" borderId="7" xfId="0" applyFont="1" applyBorder="1" applyAlignment="1">
      <alignment/>
    </xf>
    <xf numFmtId="0" fontId="1" fillId="0" borderId="4" xfId="0" applyFont="1" applyBorder="1" applyAlignment="1">
      <alignment/>
    </xf>
    <xf numFmtId="0" fontId="9" fillId="0" borderId="4" xfId="0" applyFont="1" applyBorder="1" applyAlignment="1">
      <alignment/>
    </xf>
    <xf numFmtId="0" fontId="9" fillId="0" borderId="8" xfId="0" applyFont="1" applyBorder="1" applyAlignment="1">
      <alignment/>
    </xf>
    <xf numFmtId="0" fontId="9" fillId="0" borderId="9" xfId="0" applyFont="1" applyBorder="1" applyAlignment="1">
      <alignment/>
    </xf>
    <xf numFmtId="0" fontId="20" fillId="0" borderId="8" xfId="0" applyFont="1" applyFill="1" applyBorder="1" applyAlignment="1">
      <alignment horizontal="center" vertical="center" wrapText="1"/>
    </xf>
    <xf numFmtId="0" fontId="24" fillId="0" borderId="8" xfId="0" applyFont="1" applyBorder="1" applyAlignment="1">
      <alignment horizontal="center" vertical="center" wrapText="1"/>
    </xf>
    <xf numFmtId="0" fontId="25" fillId="0" borderId="8" xfId="0" applyFont="1" applyBorder="1" applyAlignment="1">
      <alignment horizontal="center" vertical="center" wrapText="1"/>
    </xf>
    <xf numFmtId="0" fontId="0" fillId="0" borderId="8" xfId="0" applyBorder="1" applyAlignment="1">
      <alignment horizontal="center" vertical="center"/>
    </xf>
    <xf numFmtId="0" fontId="33" fillId="0" borderId="0" xfId="0" applyFont="1" applyAlignment="1">
      <alignment horizontal="center"/>
    </xf>
    <xf numFmtId="0" fontId="28" fillId="0" borderId="0" xfId="0" applyFont="1" applyAlignment="1">
      <alignment horizontal="center" vertical="top" wrapText="1"/>
    </xf>
    <xf numFmtId="0" fontId="19" fillId="0" borderId="0" xfId="0" applyFont="1" applyAlignment="1">
      <alignment horizontal="center" vertical="top" wrapText="1"/>
    </xf>
    <xf numFmtId="0" fontId="29" fillId="0" borderId="0" xfId="0" applyFont="1" applyAlignment="1">
      <alignment horizontal="right" vertical="top" wrapText="1"/>
    </xf>
    <xf numFmtId="0" fontId="19" fillId="0" borderId="0" xfId="0" applyFont="1" applyAlignment="1">
      <alignment horizontal="justify" vertical="top" wrapText="1"/>
    </xf>
    <xf numFmtId="0" fontId="23" fillId="0" borderId="11"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0" fillId="0" borderId="0" xfId="0"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5" fillId="0" borderId="0" xfId="0" applyFont="1" applyAlignment="1">
      <alignment horizont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5"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8"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39" fillId="0" borderId="0" xfId="0" applyFont="1" applyAlignment="1">
      <alignment horizontal="center"/>
    </xf>
    <xf numFmtId="0" fontId="6" fillId="0" borderId="0" xfId="0" applyFont="1" applyAlignment="1">
      <alignment horizontal="center"/>
    </xf>
    <xf numFmtId="0" fontId="5" fillId="0" borderId="8" xfId="0" applyFont="1" applyBorder="1" applyAlignment="1">
      <alignment horizontal="center" vertical="center" wrapText="1"/>
    </xf>
    <xf numFmtId="0" fontId="2" fillId="0" borderId="15" xfId="0" applyFont="1" applyBorder="1" applyAlignment="1">
      <alignment horizontal="center"/>
    </xf>
    <xf numFmtId="0" fontId="2" fillId="0" borderId="14" xfId="0" applyFont="1" applyBorder="1" applyAlignment="1">
      <alignment horizontal="center"/>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0" fillId="0" borderId="0" xfId="0" applyAlignment="1">
      <alignment horizontal="center" vertical="center" wrapText="1"/>
    </xf>
    <xf numFmtId="0" fontId="38" fillId="0" borderId="0" xfId="0" applyFont="1" applyAlignment="1">
      <alignment horizontal="center"/>
    </xf>
    <xf numFmtId="0" fontId="33"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36" fillId="0" borderId="0" xfId="0" applyFont="1" applyAlignment="1">
      <alignment horizontal="center" vertical="center" wrapText="1"/>
    </xf>
    <xf numFmtId="0" fontId="0" fillId="0" borderId="0" xfId="0" applyAlignment="1">
      <alignment horizontal="right"/>
    </xf>
    <xf numFmtId="0" fontId="34" fillId="0" borderId="0" xfId="0" applyFont="1" applyAlignment="1">
      <alignment horizontal="center"/>
    </xf>
    <xf numFmtId="0" fontId="16" fillId="0" borderId="0" xfId="0" applyFont="1" applyAlignment="1">
      <alignment horizontal="left" vertical="top" wrapText="1"/>
    </xf>
    <xf numFmtId="0" fontId="12" fillId="0" borderId="0" xfId="0" applyFont="1" applyAlignment="1">
      <alignment vertical="top"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37"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21"/>
  <sheetViews>
    <sheetView workbookViewId="0" topLeftCell="A64">
      <selection activeCell="A5" sqref="A5:I5"/>
    </sheetView>
  </sheetViews>
  <sheetFormatPr defaultColWidth="9.140625" defaultRowHeight="12.75"/>
  <cols>
    <col min="1" max="1" width="47.7109375" style="0" customWidth="1"/>
    <col min="2" max="2" width="5.28125" style="0" customWidth="1"/>
    <col min="3" max="3" width="5.8515625" style="0" customWidth="1"/>
    <col min="4" max="4" width="16.7109375" style="0" hidden="1" customWidth="1"/>
    <col min="5" max="5" width="17.00390625" style="0" hidden="1" customWidth="1"/>
    <col min="6" max="7" width="16.57421875" style="0" hidden="1" customWidth="1"/>
    <col min="8" max="8" width="17.421875" style="0" customWidth="1"/>
    <col min="9" max="9" width="17.140625" style="0" customWidth="1"/>
  </cols>
  <sheetData>
    <row r="1" spans="1:9" ht="17.25" customHeight="1">
      <c r="A1" s="51" t="s">
        <v>131</v>
      </c>
      <c r="I1" t="s">
        <v>253</v>
      </c>
    </row>
    <row r="2" spans="1:9" ht="27.75" customHeight="1">
      <c r="A2" s="51" t="s">
        <v>279</v>
      </c>
      <c r="B2" s="185"/>
      <c r="C2" s="185"/>
      <c r="D2" s="50"/>
      <c r="E2" s="50"/>
      <c r="F2" s="50"/>
      <c r="G2" s="50"/>
      <c r="H2" s="185" t="s">
        <v>130</v>
      </c>
      <c r="I2" s="185"/>
    </row>
    <row r="3" spans="1:9" ht="15.75">
      <c r="A3" s="49"/>
      <c r="B3" s="47"/>
      <c r="C3" s="47"/>
      <c r="D3" s="47"/>
      <c r="E3" s="47"/>
      <c r="F3" s="47"/>
      <c r="G3" s="47"/>
      <c r="H3" s="44"/>
      <c r="I3" s="44"/>
    </row>
    <row r="4" spans="1:9" ht="22.5">
      <c r="A4" s="186" t="s">
        <v>298</v>
      </c>
      <c r="B4" s="186"/>
      <c r="C4" s="186"/>
      <c r="D4" s="186"/>
      <c r="E4" s="186"/>
      <c r="F4" s="186"/>
      <c r="G4" s="186"/>
      <c r="H4" s="186"/>
      <c r="I4" s="186"/>
    </row>
    <row r="5" spans="1:9" ht="18">
      <c r="A5" s="187" t="s">
        <v>286</v>
      </c>
      <c r="B5" s="187"/>
      <c r="C5" s="187"/>
      <c r="D5" s="187"/>
      <c r="E5" s="187"/>
      <c r="F5" s="187"/>
      <c r="G5" s="187"/>
      <c r="H5" s="187"/>
      <c r="I5" s="187"/>
    </row>
    <row r="6" spans="1:9" ht="19.5" customHeight="1">
      <c r="A6" s="178" t="s">
        <v>287</v>
      </c>
      <c r="B6" s="178"/>
      <c r="C6" s="178"/>
      <c r="D6" s="178"/>
      <c r="E6" s="178"/>
      <c r="F6" s="178"/>
      <c r="G6" s="178"/>
      <c r="H6" s="178"/>
      <c r="I6" s="178"/>
    </row>
    <row r="7" spans="1:9" ht="12.75">
      <c r="A7" s="46"/>
      <c r="B7" s="45"/>
      <c r="C7" s="45"/>
      <c r="D7" s="45"/>
      <c r="E7" s="45"/>
      <c r="F7" s="45"/>
      <c r="G7" s="45"/>
      <c r="H7" s="44"/>
      <c r="I7" s="44" t="s">
        <v>129</v>
      </c>
    </row>
    <row r="8" spans="1:9" ht="25.5">
      <c r="A8" s="42" t="s">
        <v>128</v>
      </c>
      <c r="B8" s="15" t="s">
        <v>127</v>
      </c>
      <c r="C8" s="43" t="s">
        <v>15</v>
      </c>
      <c r="D8" s="183" t="s">
        <v>293</v>
      </c>
      <c r="E8" s="184"/>
      <c r="F8" s="183" t="s">
        <v>292</v>
      </c>
      <c r="G8" s="184"/>
      <c r="H8" s="42" t="s">
        <v>126</v>
      </c>
      <c r="I8" s="42" t="s">
        <v>291</v>
      </c>
    </row>
    <row r="9" spans="1:9" ht="15.75">
      <c r="A9" s="41">
        <v>1</v>
      </c>
      <c r="B9" s="41">
        <v>2</v>
      </c>
      <c r="C9" s="41">
        <v>3</v>
      </c>
      <c r="D9" s="14" t="s">
        <v>126</v>
      </c>
      <c r="E9" s="14" t="s">
        <v>291</v>
      </c>
      <c r="F9" s="14" t="s">
        <v>126</v>
      </c>
      <c r="G9" s="14" t="s">
        <v>291</v>
      </c>
      <c r="H9" s="41">
        <v>4</v>
      </c>
      <c r="I9" s="41">
        <v>5</v>
      </c>
    </row>
    <row r="10" spans="1:9" ht="18" customHeight="1">
      <c r="A10" s="40" t="s">
        <v>125</v>
      </c>
      <c r="B10" s="39">
        <v>100</v>
      </c>
      <c r="C10" s="39"/>
      <c r="D10" s="139">
        <f aca="true" t="shared" si="0" ref="D10:I10">D11+D14+D17+D24+D27</f>
        <v>16674187131</v>
      </c>
      <c r="E10" s="139">
        <f t="shared" si="0"/>
        <v>12716812154</v>
      </c>
      <c r="F10" s="38">
        <f t="shared" si="0"/>
        <v>51138942086</v>
      </c>
      <c r="G10" s="38">
        <f t="shared" si="0"/>
        <v>92161151268</v>
      </c>
      <c r="H10" s="38">
        <f t="shared" si="0"/>
        <v>65268870593</v>
      </c>
      <c r="I10" s="38">
        <f t="shared" si="0"/>
        <v>102658130711</v>
      </c>
    </row>
    <row r="11" spans="1:9" ht="18" customHeight="1">
      <c r="A11" s="28" t="s">
        <v>124</v>
      </c>
      <c r="B11" s="27">
        <v>110</v>
      </c>
      <c r="C11" s="27"/>
      <c r="D11" s="140">
        <f aca="true" t="shared" si="1" ref="D11:I11">D12</f>
        <v>43464754</v>
      </c>
      <c r="E11" s="140">
        <f t="shared" si="1"/>
        <v>368432849</v>
      </c>
      <c r="F11" s="29">
        <f t="shared" si="1"/>
        <v>1290609063</v>
      </c>
      <c r="G11" s="29">
        <f t="shared" si="1"/>
        <v>50593625604</v>
      </c>
      <c r="H11" s="29">
        <f t="shared" si="1"/>
        <v>1334073817</v>
      </c>
      <c r="I11" s="29">
        <f t="shared" si="1"/>
        <v>50962058453</v>
      </c>
    </row>
    <row r="12" spans="1:9" ht="18" customHeight="1">
      <c r="A12" s="11" t="s">
        <v>123</v>
      </c>
      <c r="B12" s="24">
        <v>111</v>
      </c>
      <c r="C12" s="24" t="s">
        <v>122</v>
      </c>
      <c r="D12" s="143">
        <v>43464754</v>
      </c>
      <c r="E12" s="143">
        <v>368432849</v>
      </c>
      <c r="F12" s="23">
        <v>1290609063</v>
      </c>
      <c r="G12" s="23">
        <v>50593625604</v>
      </c>
      <c r="H12" s="146">
        <f aca="true" t="shared" si="2" ref="H12:H74">D12+F12</f>
        <v>1334073817</v>
      </c>
      <c r="I12" s="146">
        <f aca="true" t="shared" si="3" ref="I12:I74">E12+G12</f>
        <v>50962058453</v>
      </c>
    </row>
    <row r="13" spans="1:9" ht="18" customHeight="1">
      <c r="A13" s="11" t="s">
        <v>121</v>
      </c>
      <c r="B13" s="24">
        <v>112</v>
      </c>
      <c r="C13" s="24"/>
      <c r="D13" s="143"/>
      <c r="E13" s="143"/>
      <c r="F13" s="23"/>
      <c r="G13" s="23"/>
      <c r="H13" s="146">
        <f t="shared" si="2"/>
        <v>0</v>
      </c>
      <c r="I13" s="146">
        <f t="shared" si="3"/>
        <v>0</v>
      </c>
    </row>
    <row r="14" spans="1:9" ht="18" customHeight="1">
      <c r="A14" s="28" t="s">
        <v>120</v>
      </c>
      <c r="B14" s="24">
        <v>120</v>
      </c>
      <c r="C14" s="24" t="s">
        <v>119</v>
      </c>
      <c r="D14" s="140">
        <f aca="true" t="shared" si="4" ref="D14:I14">SUM(D15:D16)</f>
        <v>0</v>
      </c>
      <c r="E14" s="140">
        <f t="shared" si="4"/>
        <v>0</v>
      </c>
      <c r="F14" s="29">
        <f t="shared" si="4"/>
        <v>5000000000</v>
      </c>
      <c r="G14" s="29">
        <f t="shared" si="4"/>
        <v>1500000000</v>
      </c>
      <c r="H14" s="29">
        <f t="shared" si="4"/>
        <v>5000000000</v>
      </c>
      <c r="I14" s="29">
        <f t="shared" si="4"/>
        <v>1500000000</v>
      </c>
    </row>
    <row r="15" spans="1:9" ht="18" customHeight="1">
      <c r="A15" s="11" t="s">
        <v>118</v>
      </c>
      <c r="B15" s="24">
        <v>121</v>
      </c>
      <c r="C15" s="24"/>
      <c r="D15" s="143"/>
      <c r="E15" s="143"/>
      <c r="F15" s="23">
        <v>5000000000</v>
      </c>
      <c r="G15" s="23">
        <v>1500000000</v>
      </c>
      <c r="H15" s="146">
        <f t="shared" si="2"/>
        <v>5000000000</v>
      </c>
      <c r="I15" s="146">
        <f t="shared" si="3"/>
        <v>1500000000</v>
      </c>
    </row>
    <row r="16" spans="1:9" ht="18" customHeight="1">
      <c r="A16" s="11" t="s">
        <v>117</v>
      </c>
      <c r="B16" s="24">
        <v>129</v>
      </c>
      <c r="C16" s="24"/>
      <c r="D16" s="143"/>
      <c r="E16" s="143"/>
      <c r="F16" s="23"/>
      <c r="G16" s="23"/>
      <c r="H16" s="146">
        <f t="shared" si="2"/>
        <v>0</v>
      </c>
      <c r="I16" s="146">
        <f t="shared" si="3"/>
        <v>0</v>
      </c>
    </row>
    <row r="17" spans="1:9" ht="18" customHeight="1">
      <c r="A17" s="28" t="s">
        <v>116</v>
      </c>
      <c r="B17" s="27">
        <v>130</v>
      </c>
      <c r="C17" s="27"/>
      <c r="D17" s="140">
        <f aca="true" t="shared" si="5" ref="D17:I17">SUM(D18:D23)</f>
        <v>1880860886</v>
      </c>
      <c r="E17" s="140">
        <f t="shared" si="5"/>
        <v>3025183072</v>
      </c>
      <c r="F17" s="29">
        <f t="shared" si="5"/>
        <v>16666567121</v>
      </c>
      <c r="G17" s="29">
        <f t="shared" si="5"/>
        <v>16677669636</v>
      </c>
      <c r="H17" s="29">
        <f t="shared" si="5"/>
        <v>16003169383</v>
      </c>
      <c r="I17" s="29">
        <f t="shared" si="5"/>
        <v>17483019997</v>
      </c>
    </row>
    <row r="18" spans="1:9" ht="18" customHeight="1">
      <c r="A18" s="11" t="s">
        <v>115</v>
      </c>
      <c r="B18" s="24">
        <v>131</v>
      </c>
      <c r="C18" s="24"/>
      <c r="D18" s="143">
        <v>177282980</v>
      </c>
      <c r="E18" s="143">
        <v>2408223142</v>
      </c>
      <c r="F18" s="23">
        <f>4900058320-F34</f>
        <v>4629271243</v>
      </c>
      <c r="G18" s="23">
        <f>3848846565-G34</f>
        <v>3578059488</v>
      </c>
      <c r="H18" s="146">
        <f>D18+F18-2544258624</f>
        <v>2262295599</v>
      </c>
      <c r="I18" s="146">
        <f>E18+G18-2219832711</f>
        <v>3766449919</v>
      </c>
    </row>
    <row r="19" spans="1:9" ht="18" customHeight="1">
      <c r="A19" s="11" t="s">
        <v>114</v>
      </c>
      <c r="B19" s="24">
        <v>132</v>
      </c>
      <c r="C19" s="24"/>
      <c r="D19" s="143">
        <v>1703577906</v>
      </c>
      <c r="E19" s="143">
        <v>616959930</v>
      </c>
      <c r="F19" s="23">
        <v>11022113338</v>
      </c>
      <c r="G19" s="23">
        <v>12206959572</v>
      </c>
      <c r="H19" s="146">
        <f t="shared" si="2"/>
        <v>12725691244</v>
      </c>
      <c r="I19" s="146">
        <f t="shared" si="3"/>
        <v>12823919502</v>
      </c>
    </row>
    <row r="20" spans="1:9" ht="18" customHeight="1">
      <c r="A20" s="11" t="s">
        <v>113</v>
      </c>
      <c r="B20" s="24">
        <v>133</v>
      </c>
      <c r="C20" s="24"/>
      <c r="D20" s="143"/>
      <c r="E20" s="143"/>
      <c r="F20" s="23"/>
      <c r="G20" s="23">
        <v>0</v>
      </c>
      <c r="H20" s="146">
        <f t="shared" si="2"/>
        <v>0</v>
      </c>
      <c r="I20" s="146">
        <f t="shared" si="3"/>
        <v>0</v>
      </c>
    </row>
    <row r="21" spans="1:9" ht="18" customHeight="1">
      <c r="A21" s="11" t="s">
        <v>112</v>
      </c>
      <c r="B21" s="24">
        <v>134</v>
      </c>
      <c r="C21" s="24"/>
      <c r="D21" s="143"/>
      <c r="E21" s="143"/>
      <c r="F21" s="23"/>
      <c r="G21" s="23"/>
      <c r="H21" s="146">
        <f t="shared" si="2"/>
        <v>0</v>
      </c>
      <c r="I21" s="146">
        <f t="shared" si="3"/>
        <v>0</v>
      </c>
    </row>
    <row r="22" spans="1:9" ht="18" customHeight="1">
      <c r="A22" s="11" t="s">
        <v>111</v>
      </c>
      <c r="B22" s="24">
        <v>135</v>
      </c>
      <c r="C22" s="24" t="s">
        <v>110</v>
      </c>
      <c r="D22" s="143"/>
      <c r="E22" s="143"/>
      <c r="F22" s="23">
        <v>1205467450</v>
      </c>
      <c r="G22" s="23">
        <v>1082935486</v>
      </c>
      <c r="H22" s="146">
        <f t="shared" si="2"/>
        <v>1205467450</v>
      </c>
      <c r="I22" s="146">
        <f t="shared" si="3"/>
        <v>1082935486</v>
      </c>
    </row>
    <row r="23" spans="1:9" ht="18" customHeight="1">
      <c r="A23" s="11" t="s">
        <v>109</v>
      </c>
      <c r="B23" s="24">
        <v>139</v>
      </c>
      <c r="C23" s="24"/>
      <c r="D23" s="143"/>
      <c r="E23" s="143"/>
      <c r="F23" s="37">
        <v>-190284910</v>
      </c>
      <c r="G23" s="37">
        <v>-190284910</v>
      </c>
      <c r="H23" s="148">
        <f t="shared" si="2"/>
        <v>-190284910</v>
      </c>
      <c r="I23" s="148">
        <f t="shared" si="3"/>
        <v>-190284910</v>
      </c>
    </row>
    <row r="24" spans="1:9" ht="18" customHeight="1">
      <c r="A24" s="28" t="s">
        <v>108</v>
      </c>
      <c r="B24" s="27">
        <v>140</v>
      </c>
      <c r="C24" s="27"/>
      <c r="D24" s="140">
        <f aca="true" t="shared" si="6" ref="D24:I24">D25</f>
        <v>11077529516</v>
      </c>
      <c r="E24" s="140">
        <f t="shared" si="6"/>
        <v>6915942526</v>
      </c>
      <c r="F24" s="29">
        <f t="shared" si="6"/>
        <v>23559814136</v>
      </c>
      <c r="G24" s="29">
        <f t="shared" si="6"/>
        <v>19587121568</v>
      </c>
      <c r="H24" s="29">
        <f t="shared" si="6"/>
        <v>34637343652</v>
      </c>
      <c r="I24" s="29">
        <f t="shared" si="6"/>
        <v>26503064094</v>
      </c>
    </row>
    <row r="25" spans="1:9" ht="18" customHeight="1">
      <c r="A25" s="11" t="s">
        <v>107</v>
      </c>
      <c r="B25" s="24">
        <v>141</v>
      </c>
      <c r="C25" s="24" t="s">
        <v>106</v>
      </c>
      <c r="D25" s="143">
        <v>11077529516</v>
      </c>
      <c r="E25" s="143">
        <v>6915942526</v>
      </c>
      <c r="F25" s="23">
        <v>23559814136</v>
      </c>
      <c r="G25" s="23">
        <v>19587121568</v>
      </c>
      <c r="H25" s="146">
        <f t="shared" si="2"/>
        <v>34637343652</v>
      </c>
      <c r="I25" s="146">
        <f t="shared" si="3"/>
        <v>26503064094</v>
      </c>
    </row>
    <row r="26" spans="1:9" ht="18" customHeight="1">
      <c r="A26" s="11" t="s">
        <v>105</v>
      </c>
      <c r="B26" s="24">
        <v>149</v>
      </c>
      <c r="C26" s="24"/>
      <c r="D26" s="143"/>
      <c r="E26" s="143"/>
      <c r="F26" s="23"/>
      <c r="G26" s="23"/>
      <c r="H26" s="146">
        <f t="shared" si="2"/>
        <v>0</v>
      </c>
      <c r="I26" s="146">
        <f t="shared" si="3"/>
        <v>0</v>
      </c>
    </row>
    <row r="27" spans="1:9" ht="18" customHeight="1">
      <c r="A27" s="28" t="s">
        <v>104</v>
      </c>
      <c r="B27" s="27">
        <v>150</v>
      </c>
      <c r="C27" s="27"/>
      <c r="D27" s="140">
        <f aca="true" t="shared" si="7" ref="D27:I27">SUM(D28:D31)</f>
        <v>3672331975</v>
      </c>
      <c r="E27" s="140">
        <f t="shared" si="7"/>
        <v>2407253707</v>
      </c>
      <c r="F27" s="29">
        <f t="shared" si="7"/>
        <v>4621951766</v>
      </c>
      <c r="G27" s="29">
        <f t="shared" si="7"/>
        <v>3802734460</v>
      </c>
      <c r="H27" s="29">
        <f t="shared" si="7"/>
        <v>8294283741</v>
      </c>
      <c r="I27" s="29">
        <f t="shared" si="7"/>
        <v>6209988167</v>
      </c>
    </row>
    <row r="28" spans="1:9" ht="18" customHeight="1">
      <c r="A28" s="11" t="s">
        <v>103</v>
      </c>
      <c r="B28" s="24">
        <v>151</v>
      </c>
      <c r="C28" s="24"/>
      <c r="D28" s="143">
        <v>40062148</v>
      </c>
      <c r="E28" s="143">
        <v>73602204</v>
      </c>
      <c r="F28" s="23">
        <v>292000000</v>
      </c>
      <c r="G28" s="23">
        <v>292000000</v>
      </c>
      <c r="H28" s="146">
        <f t="shared" si="2"/>
        <v>332062148</v>
      </c>
      <c r="I28" s="146">
        <f t="shared" si="3"/>
        <v>365602204</v>
      </c>
    </row>
    <row r="29" spans="1:9" ht="18" customHeight="1">
      <c r="A29" s="11" t="s">
        <v>102</v>
      </c>
      <c r="B29" s="24">
        <v>152</v>
      </c>
      <c r="C29" s="24"/>
      <c r="D29" s="143">
        <v>125884149</v>
      </c>
      <c r="E29" s="143"/>
      <c r="F29" s="23">
        <v>2740990348</v>
      </c>
      <c r="G29" s="23">
        <v>1872632303</v>
      </c>
      <c r="H29" s="146">
        <f t="shared" si="2"/>
        <v>2866874497</v>
      </c>
      <c r="I29" s="146">
        <f t="shared" si="3"/>
        <v>1872632303</v>
      </c>
    </row>
    <row r="30" spans="1:9" ht="18" customHeight="1">
      <c r="A30" s="11" t="s">
        <v>101</v>
      </c>
      <c r="B30" s="24">
        <v>154</v>
      </c>
      <c r="C30" s="24" t="s">
        <v>100</v>
      </c>
      <c r="D30" s="143">
        <v>1500000</v>
      </c>
      <c r="E30" s="143"/>
      <c r="F30" s="23">
        <v>3000000</v>
      </c>
      <c r="G30" s="23">
        <v>0</v>
      </c>
      <c r="H30" s="146">
        <f t="shared" si="2"/>
        <v>4500000</v>
      </c>
      <c r="I30" s="146">
        <f t="shared" si="3"/>
        <v>0</v>
      </c>
    </row>
    <row r="31" spans="1:9" ht="18" customHeight="1">
      <c r="A31" s="11" t="s">
        <v>99</v>
      </c>
      <c r="B31" s="24">
        <v>158</v>
      </c>
      <c r="C31" s="24"/>
      <c r="D31" s="143">
        <v>3504885678</v>
      </c>
      <c r="E31" s="143">
        <v>2333651503</v>
      </c>
      <c r="F31" s="23">
        <v>1585961418</v>
      </c>
      <c r="G31" s="23">
        <v>1638102157</v>
      </c>
      <c r="H31" s="146">
        <f t="shared" si="2"/>
        <v>5090847096</v>
      </c>
      <c r="I31" s="146">
        <f t="shared" si="3"/>
        <v>3971753660</v>
      </c>
    </row>
    <row r="32" spans="1:9" ht="18" customHeight="1">
      <c r="A32" s="28" t="s">
        <v>98</v>
      </c>
      <c r="B32" s="27">
        <v>200</v>
      </c>
      <c r="C32" s="27"/>
      <c r="D32" s="140">
        <f aca="true" t="shared" si="8" ref="D32:I32">D33+D39+D53+D58</f>
        <v>1225211247</v>
      </c>
      <c r="E32" s="140">
        <f t="shared" si="8"/>
        <v>560665884</v>
      </c>
      <c r="F32" s="140">
        <f t="shared" si="8"/>
        <v>185703744679</v>
      </c>
      <c r="G32" s="140">
        <f t="shared" si="8"/>
        <v>169916005013</v>
      </c>
      <c r="H32" s="140">
        <f t="shared" si="8"/>
        <v>181928955926</v>
      </c>
      <c r="I32" s="140">
        <f t="shared" si="8"/>
        <v>167476670897</v>
      </c>
    </row>
    <row r="33" spans="1:9" ht="18" customHeight="1">
      <c r="A33" s="28" t="s">
        <v>97</v>
      </c>
      <c r="B33" s="27">
        <v>210</v>
      </c>
      <c r="C33" s="27"/>
      <c r="D33" s="140">
        <f aca="true" t="shared" si="9" ref="D33:I33">SUM(D34:D38)</f>
        <v>0</v>
      </c>
      <c r="E33" s="140">
        <f t="shared" si="9"/>
        <v>0</v>
      </c>
      <c r="F33" s="29">
        <f t="shared" si="9"/>
        <v>270787077</v>
      </c>
      <c r="G33" s="29">
        <f t="shared" si="9"/>
        <v>270787077</v>
      </c>
      <c r="H33" s="29">
        <f t="shared" si="9"/>
        <v>270787077</v>
      </c>
      <c r="I33" s="29">
        <f t="shared" si="9"/>
        <v>270787077</v>
      </c>
    </row>
    <row r="34" spans="1:9" ht="18" customHeight="1">
      <c r="A34" s="11" t="s">
        <v>96</v>
      </c>
      <c r="B34" s="24">
        <v>211</v>
      </c>
      <c r="C34" s="27"/>
      <c r="D34" s="140"/>
      <c r="E34" s="140"/>
      <c r="F34" s="23">
        <v>270787077</v>
      </c>
      <c r="G34" s="23">
        <v>270787077</v>
      </c>
      <c r="H34" s="146">
        <f t="shared" si="2"/>
        <v>270787077</v>
      </c>
      <c r="I34" s="146">
        <f t="shared" si="3"/>
        <v>270787077</v>
      </c>
    </row>
    <row r="35" spans="1:9" ht="18" customHeight="1">
      <c r="A35" s="11" t="s">
        <v>95</v>
      </c>
      <c r="B35" s="24">
        <v>212</v>
      </c>
      <c r="C35" s="24"/>
      <c r="D35" s="143"/>
      <c r="E35" s="143"/>
      <c r="F35" s="23">
        <v>0</v>
      </c>
      <c r="G35" s="23">
        <v>0</v>
      </c>
      <c r="H35" s="146">
        <f t="shared" si="2"/>
        <v>0</v>
      </c>
      <c r="I35" s="146">
        <f t="shared" si="3"/>
        <v>0</v>
      </c>
    </row>
    <row r="36" spans="1:9" ht="18" customHeight="1">
      <c r="A36" s="11" t="s">
        <v>94</v>
      </c>
      <c r="B36" s="24">
        <v>213</v>
      </c>
      <c r="C36" s="24" t="s">
        <v>93</v>
      </c>
      <c r="D36" s="143"/>
      <c r="E36" s="143"/>
      <c r="F36" s="23"/>
      <c r="G36" s="23"/>
      <c r="H36" s="146">
        <f t="shared" si="2"/>
        <v>0</v>
      </c>
      <c r="I36" s="146">
        <f t="shared" si="3"/>
        <v>0</v>
      </c>
    </row>
    <row r="37" spans="1:9" ht="18" customHeight="1">
      <c r="A37" s="11" t="s">
        <v>92</v>
      </c>
      <c r="B37" s="24">
        <v>218</v>
      </c>
      <c r="C37" s="24" t="s">
        <v>91</v>
      </c>
      <c r="D37" s="143"/>
      <c r="E37" s="143"/>
      <c r="F37" s="23"/>
      <c r="G37" s="23"/>
      <c r="H37" s="146">
        <f t="shared" si="2"/>
        <v>0</v>
      </c>
      <c r="I37" s="146">
        <f t="shared" si="3"/>
        <v>0</v>
      </c>
    </row>
    <row r="38" spans="1:9" ht="18" customHeight="1">
      <c r="A38" s="11" t="s">
        <v>90</v>
      </c>
      <c r="B38" s="24">
        <v>219</v>
      </c>
      <c r="C38" s="24"/>
      <c r="D38" s="143"/>
      <c r="E38" s="143"/>
      <c r="F38" s="23"/>
      <c r="G38" s="23"/>
      <c r="H38" s="146">
        <f t="shared" si="2"/>
        <v>0</v>
      </c>
      <c r="I38" s="146">
        <f t="shared" si="3"/>
        <v>0</v>
      </c>
    </row>
    <row r="39" spans="1:9" ht="18" customHeight="1">
      <c r="A39" s="28" t="s">
        <v>89</v>
      </c>
      <c r="B39" s="27">
        <v>220</v>
      </c>
      <c r="C39" s="27"/>
      <c r="D39" s="140">
        <f aca="true" t="shared" si="10" ref="D39:I39">D40+D43+D46+D49</f>
        <v>1177646649</v>
      </c>
      <c r="E39" s="140">
        <f t="shared" si="10"/>
        <v>560665884</v>
      </c>
      <c r="F39" s="29">
        <f t="shared" si="10"/>
        <v>180413557602</v>
      </c>
      <c r="G39" s="29">
        <f t="shared" si="10"/>
        <v>166625817936</v>
      </c>
      <c r="H39" s="29">
        <f t="shared" si="10"/>
        <v>181591204251</v>
      </c>
      <c r="I39" s="29">
        <f t="shared" si="10"/>
        <v>167186483820</v>
      </c>
    </row>
    <row r="40" spans="1:9" ht="18" customHeight="1">
      <c r="A40" s="11" t="s">
        <v>88</v>
      </c>
      <c r="B40" s="24">
        <v>221</v>
      </c>
      <c r="C40" s="24" t="s">
        <v>87</v>
      </c>
      <c r="D40" s="143">
        <f>D41+D42</f>
        <v>1177646649</v>
      </c>
      <c r="E40" s="143">
        <f>E41+E42</f>
        <v>560665884</v>
      </c>
      <c r="F40" s="23">
        <f>SUM(F41:F42)</f>
        <v>4044385173</v>
      </c>
      <c r="G40" s="23">
        <f>SUM(G41:G42)</f>
        <v>3917236042</v>
      </c>
      <c r="H40" s="146">
        <f t="shared" si="2"/>
        <v>5222031822</v>
      </c>
      <c r="I40" s="146">
        <f t="shared" si="3"/>
        <v>4477901926</v>
      </c>
    </row>
    <row r="41" spans="1:9" ht="18" customHeight="1">
      <c r="A41" s="11" t="s">
        <v>78</v>
      </c>
      <c r="B41" s="24">
        <v>222</v>
      </c>
      <c r="C41" s="24"/>
      <c r="D41" s="143">
        <v>1678899074</v>
      </c>
      <c r="E41" s="143">
        <v>1078212417</v>
      </c>
      <c r="F41" s="23">
        <v>8239727513</v>
      </c>
      <c r="G41" s="23">
        <v>7973060846</v>
      </c>
      <c r="H41" s="146">
        <f t="shared" si="2"/>
        <v>9918626587</v>
      </c>
      <c r="I41" s="146">
        <f t="shared" si="3"/>
        <v>9051273263</v>
      </c>
    </row>
    <row r="42" spans="1:9" ht="18" customHeight="1">
      <c r="A42" s="11" t="s">
        <v>77</v>
      </c>
      <c r="B42" s="24">
        <v>223</v>
      </c>
      <c r="C42" s="24"/>
      <c r="D42" s="143">
        <v>-501252425</v>
      </c>
      <c r="E42" s="143">
        <v>-517546533</v>
      </c>
      <c r="F42" s="37">
        <v>-4195342340</v>
      </c>
      <c r="G42" s="37">
        <v>-4055824804</v>
      </c>
      <c r="H42" s="37">
        <f t="shared" si="2"/>
        <v>-4696594765</v>
      </c>
      <c r="I42" s="37">
        <f t="shared" si="3"/>
        <v>-4573371337</v>
      </c>
    </row>
    <row r="43" spans="1:9" ht="18" customHeight="1">
      <c r="A43" s="11" t="s">
        <v>86</v>
      </c>
      <c r="B43" s="24">
        <v>224</v>
      </c>
      <c r="C43" s="24" t="s">
        <v>85</v>
      </c>
      <c r="D43" s="143"/>
      <c r="E43" s="143"/>
      <c r="F43" s="25"/>
      <c r="G43" s="25"/>
      <c r="H43" s="146">
        <f t="shared" si="2"/>
        <v>0</v>
      </c>
      <c r="I43" s="146">
        <f t="shared" si="3"/>
        <v>0</v>
      </c>
    </row>
    <row r="44" spans="1:9" ht="18" customHeight="1">
      <c r="A44" s="11" t="s">
        <v>78</v>
      </c>
      <c r="B44" s="24">
        <v>225</v>
      </c>
      <c r="C44" s="24"/>
      <c r="D44" s="143"/>
      <c r="E44" s="143"/>
      <c r="F44" s="25"/>
      <c r="G44" s="25"/>
      <c r="H44" s="146">
        <f t="shared" si="2"/>
        <v>0</v>
      </c>
      <c r="I44" s="146">
        <f t="shared" si="3"/>
        <v>0</v>
      </c>
    </row>
    <row r="45" spans="1:9" ht="18" customHeight="1">
      <c r="A45" s="11" t="s">
        <v>77</v>
      </c>
      <c r="B45" s="24">
        <v>226</v>
      </c>
      <c r="C45" s="24"/>
      <c r="D45" s="143"/>
      <c r="E45" s="143"/>
      <c r="F45" s="25"/>
      <c r="G45" s="25"/>
      <c r="H45" s="146">
        <f t="shared" si="2"/>
        <v>0</v>
      </c>
      <c r="I45" s="146">
        <f t="shared" si="3"/>
        <v>0</v>
      </c>
    </row>
    <row r="46" spans="1:9" ht="18" customHeight="1">
      <c r="A46" s="11" t="s">
        <v>84</v>
      </c>
      <c r="B46" s="24">
        <v>227</v>
      </c>
      <c r="C46" s="24" t="s">
        <v>83</v>
      </c>
      <c r="D46" s="143"/>
      <c r="E46" s="143"/>
      <c r="F46" s="23">
        <f>SUM(F47:F48)</f>
        <v>2985924918</v>
      </c>
      <c r="G46" s="23">
        <f>SUM(G47:G48)</f>
        <v>3006744714</v>
      </c>
      <c r="H46" s="146">
        <f t="shared" si="2"/>
        <v>2985924918</v>
      </c>
      <c r="I46" s="146">
        <f t="shared" si="3"/>
        <v>3006744714</v>
      </c>
    </row>
    <row r="47" spans="1:9" ht="18" customHeight="1">
      <c r="A47" s="11" t="s">
        <v>78</v>
      </c>
      <c r="B47" s="24">
        <v>228</v>
      </c>
      <c r="C47" s="24"/>
      <c r="D47" s="143"/>
      <c r="E47" s="143"/>
      <c r="F47" s="23">
        <v>3830842264</v>
      </c>
      <c r="G47" s="23">
        <v>3830842264</v>
      </c>
      <c r="H47" s="146">
        <f t="shared" si="2"/>
        <v>3830842264</v>
      </c>
      <c r="I47" s="146">
        <f t="shared" si="3"/>
        <v>3830842264</v>
      </c>
    </row>
    <row r="48" spans="1:9" ht="18" customHeight="1">
      <c r="A48" s="11" t="s">
        <v>77</v>
      </c>
      <c r="B48" s="24">
        <v>229</v>
      </c>
      <c r="C48" s="24"/>
      <c r="D48" s="143"/>
      <c r="E48" s="143"/>
      <c r="F48" s="37">
        <v>-844917346</v>
      </c>
      <c r="G48" s="37">
        <v>-824097550</v>
      </c>
      <c r="H48" s="37">
        <f t="shared" si="2"/>
        <v>-844917346</v>
      </c>
      <c r="I48" s="37">
        <f t="shared" si="3"/>
        <v>-824097550</v>
      </c>
    </row>
    <row r="49" spans="1:9" ht="18" customHeight="1">
      <c r="A49" s="28" t="s">
        <v>82</v>
      </c>
      <c r="B49" s="27">
        <v>230</v>
      </c>
      <c r="C49" s="24" t="s">
        <v>81</v>
      </c>
      <c r="D49" s="143"/>
      <c r="E49" s="143"/>
      <c r="F49" s="23">
        <v>173383247511</v>
      </c>
      <c r="G49" s="23">
        <v>159701837180</v>
      </c>
      <c r="H49" s="146">
        <f t="shared" si="2"/>
        <v>173383247511</v>
      </c>
      <c r="I49" s="146">
        <f t="shared" si="3"/>
        <v>159701837180</v>
      </c>
    </row>
    <row r="50" spans="1:9" ht="18" customHeight="1">
      <c r="A50" s="28" t="s">
        <v>80</v>
      </c>
      <c r="B50" s="27">
        <v>240</v>
      </c>
      <c r="C50" s="24" t="s">
        <v>79</v>
      </c>
      <c r="D50" s="143"/>
      <c r="E50" s="143"/>
      <c r="F50" s="29"/>
      <c r="G50" s="29"/>
      <c r="H50" s="146">
        <f t="shared" si="2"/>
        <v>0</v>
      </c>
      <c r="I50" s="146">
        <f t="shared" si="3"/>
        <v>0</v>
      </c>
    </row>
    <row r="51" spans="1:9" ht="18" customHeight="1">
      <c r="A51" s="11" t="s">
        <v>78</v>
      </c>
      <c r="B51" s="24">
        <v>241</v>
      </c>
      <c r="C51" s="27"/>
      <c r="D51" s="140"/>
      <c r="E51" s="140"/>
      <c r="F51" s="29"/>
      <c r="G51" s="29"/>
      <c r="H51" s="146">
        <f t="shared" si="2"/>
        <v>0</v>
      </c>
      <c r="I51" s="146">
        <f t="shared" si="3"/>
        <v>0</v>
      </c>
    </row>
    <row r="52" spans="1:9" ht="18" customHeight="1">
      <c r="A52" s="11" t="s">
        <v>77</v>
      </c>
      <c r="B52" s="24">
        <v>242</v>
      </c>
      <c r="C52" s="27"/>
      <c r="D52" s="140"/>
      <c r="E52" s="140"/>
      <c r="F52" s="29"/>
      <c r="G52" s="29"/>
      <c r="H52" s="146">
        <f t="shared" si="2"/>
        <v>0</v>
      </c>
      <c r="I52" s="146">
        <f t="shared" si="3"/>
        <v>0</v>
      </c>
    </row>
    <row r="53" spans="1:9" ht="18" customHeight="1">
      <c r="A53" s="28" t="s">
        <v>76</v>
      </c>
      <c r="B53" s="27">
        <v>250</v>
      </c>
      <c r="C53" s="27"/>
      <c r="D53" s="140">
        <f aca="true" t="shared" si="11" ref="D53:I53">SUM(D54:D56)</f>
        <v>0</v>
      </c>
      <c r="E53" s="140">
        <f t="shared" si="11"/>
        <v>0</v>
      </c>
      <c r="F53" s="29">
        <f t="shared" si="11"/>
        <v>5019400000</v>
      </c>
      <c r="G53" s="29">
        <f t="shared" si="11"/>
        <v>3019400000</v>
      </c>
      <c r="H53" s="29">
        <f t="shared" si="11"/>
        <v>19400000</v>
      </c>
      <c r="I53" s="29">
        <f t="shared" si="11"/>
        <v>19400000</v>
      </c>
    </row>
    <row r="54" spans="1:9" ht="18" customHeight="1">
      <c r="A54" s="11" t="s">
        <v>75</v>
      </c>
      <c r="B54" s="24">
        <v>251</v>
      </c>
      <c r="C54" s="27"/>
      <c r="D54" s="140"/>
      <c r="E54" s="140"/>
      <c r="F54" s="23">
        <v>5000000000</v>
      </c>
      <c r="G54" s="23">
        <v>3000000000</v>
      </c>
      <c r="H54" s="146"/>
      <c r="I54" s="146"/>
    </row>
    <row r="55" spans="1:9" ht="18" customHeight="1">
      <c r="A55" s="11" t="s">
        <v>74</v>
      </c>
      <c r="B55" s="24">
        <v>252</v>
      </c>
      <c r="C55" s="27"/>
      <c r="D55" s="140"/>
      <c r="E55" s="140"/>
      <c r="F55" s="29"/>
      <c r="G55" s="29"/>
      <c r="H55" s="146">
        <f t="shared" si="2"/>
        <v>0</v>
      </c>
      <c r="I55" s="146">
        <f t="shared" si="3"/>
        <v>0</v>
      </c>
    </row>
    <row r="56" spans="1:9" ht="18" customHeight="1">
      <c r="A56" s="11" t="s">
        <v>73</v>
      </c>
      <c r="B56" s="24">
        <v>258</v>
      </c>
      <c r="C56" s="24" t="s">
        <v>72</v>
      </c>
      <c r="D56" s="143"/>
      <c r="E56" s="143"/>
      <c r="F56" s="23">
        <v>19400000</v>
      </c>
      <c r="G56" s="23">
        <v>19400000</v>
      </c>
      <c r="H56" s="146">
        <f t="shared" si="2"/>
        <v>19400000</v>
      </c>
      <c r="I56" s="146">
        <f t="shared" si="3"/>
        <v>19400000</v>
      </c>
    </row>
    <row r="57" spans="1:9" ht="18" customHeight="1">
      <c r="A57" s="11" t="s">
        <v>71</v>
      </c>
      <c r="B57" s="24">
        <v>259</v>
      </c>
      <c r="C57" s="24"/>
      <c r="D57" s="143"/>
      <c r="E57" s="143"/>
      <c r="F57" s="23"/>
      <c r="G57" s="23"/>
      <c r="H57" s="146">
        <f t="shared" si="2"/>
        <v>0</v>
      </c>
      <c r="I57" s="146">
        <f t="shared" si="3"/>
        <v>0</v>
      </c>
    </row>
    <row r="58" spans="1:9" ht="18" customHeight="1">
      <c r="A58" s="28" t="s">
        <v>70</v>
      </c>
      <c r="B58" s="24">
        <v>260</v>
      </c>
      <c r="C58" s="24"/>
      <c r="D58" s="140">
        <f>D59</f>
        <v>47564598</v>
      </c>
      <c r="E58" s="143"/>
      <c r="F58" s="23"/>
      <c r="G58" s="23"/>
      <c r="H58" s="29">
        <f t="shared" si="2"/>
        <v>47564598</v>
      </c>
      <c r="I58" s="146">
        <f t="shared" si="3"/>
        <v>0</v>
      </c>
    </row>
    <row r="59" spans="1:9" ht="18" customHeight="1">
      <c r="A59" s="11" t="s">
        <v>69</v>
      </c>
      <c r="B59" s="24">
        <v>261</v>
      </c>
      <c r="C59" s="24" t="s">
        <v>68</v>
      </c>
      <c r="D59" s="143">
        <v>47564598</v>
      </c>
      <c r="E59" s="143"/>
      <c r="F59" s="23"/>
      <c r="G59" s="23"/>
      <c r="H59" s="146">
        <f t="shared" si="2"/>
        <v>47564598</v>
      </c>
      <c r="I59" s="146">
        <f t="shared" si="3"/>
        <v>0</v>
      </c>
    </row>
    <row r="60" spans="1:9" ht="18" customHeight="1">
      <c r="A60" s="11" t="s">
        <v>67</v>
      </c>
      <c r="B60" s="24">
        <v>262</v>
      </c>
      <c r="C60" s="24" t="s">
        <v>40</v>
      </c>
      <c r="D60" s="143"/>
      <c r="E60" s="143"/>
      <c r="F60" s="23"/>
      <c r="G60" s="23"/>
      <c r="H60" s="146">
        <f t="shared" si="2"/>
        <v>0</v>
      </c>
      <c r="I60" s="146">
        <f t="shared" si="3"/>
        <v>0</v>
      </c>
    </row>
    <row r="61" spans="1:9" ht="18" customHeight="1">
      <c r="A61" s="36" t="s">
        <v>66</v>
      </c>
      <c r="B61" s="35">
        <v>268</v>
      </c>
      <c r="C61" s="35"/>
      <c r="D61" s="144"/>
      <c r="E61" s="144"/>
      <c r="F61" s="34"/>
      <c r="G61" s="34"/>
      <c r="H61" s="147">
        <f t="shared" si="2"/>
        <v>0</v>
      </c>
      <c r="I61" s="147">
        <f t="shared" si="3"/>
        <v>0</v>
      </c>
    </row>
    <row r="62" spans="1:9" ht="18" customHeight="1">
      <c r="A62" s="33" t="s">
        <v>65</v>
      </c>
      <c r="B62" s="18">
        <v>270</v>
      </c>
      <c r="C62" s="18"/>
      <c r="D62" s="141">
        <f aca="true" t="shared" si="12" ref="D62:I62">D10+D32</f>
        <v>17899398378</v>
      </c>
      <c r="E62" s="141">
        <f t="shared" si="12"/>
        <v>13277478038</v>
      </c>
      <c r="F62" s="17">
        <f t="shared" si="12"/>
        <v>236842686765</v>
      </c>
      <c r="G62" s="17">
        <f t="shared" si="12"/>
        <v>262077156281</v>
      </c>
      <c r="H62" s="17">
        <f t="shared" si="12"/>
        <v>247197826519</v>
      </c>
      <c r="I62" s="17">
        <f t="shared" si="12"/>
        <v>270134801608</v>
      </c>
    </row>
    <row r="63" spans="1:9" ht="18" customHeight="1">
      <c r="A63" s="32" t="s">
        <v>64</v>
      </c>
      <c r="B63" s="31">
        <v>300</v>
      </c>
      <c r="C63" s="31"/>
      <c r="D63" s="142">
        <f aca="true" t="shared" si="13" ref="D63:I63">D64+D75</f>
        <v>12511624125</v>
      </c>
      <c r="E63" s="142">
        <f t="shared" si="13"/>
        <v>10175625221</v>
      </c>
      <c r="F63" s="30">
        <f t="shared" si="13"/>
        <v>154416235732</v>
      </c>
      <c r="G63" s="30">
        <f t="shared" si="13"/>
        <v>179739151688</v>
      </c>
      <c r="H63" s="30">
        <f t="shared" si="13"/>
        <v>164155625368</v>
      </c>
      <c r="I63" s="30">
        <f t="shared" si="13"/>
        <v>187466968333</v>
      </c>
    </row>
    <row r="64" spans="1:9" ht="18" customHeight="1">
      <c r="A64" s="28" t="s">
        <v>63</v>
      </c>
      <c r="B64" s="27">
        <v>310</v>
      </c>
      <c r="C64" s="27"/>
      <c r="D64" s="140">
        <f aca="true" t="shared" si="14" ref="D64:I64">SUM(D65:D73)</f>
        <v>12511624125</v>
      </c>
      <c r="E64" s="140">
        <f t="shared" si="14"/>
        <v>10175625221</v>
      </c>
      <c r="F64" s="29">
        <f t="shared" si="14"/>
        <v>126303817132</v>
      </c>
      <c r="G64" s="29">
        <f t="shared" si="14"/>
        <v>125174862579</v>
      </c>
      <c r="H64" s="29">
        <f t="shared" si="14"/>
        <v>136043206768</v>
      </c>
      <c r="I64" s="29">
        <f t="shared" si="14"/>
        <v>132902679224</v>
      </c>
    </row>
    <row r="65" spans="1:9" ht="18" customHeight="1">
      <c r="A65" s="11" t="s">
        <v>62</v>
      </c>
      <c r="B65" s="24">
        <v>311</v>
      </c>
      <c r="C65" s="24" t="s">
        <v>61</v>
      </c>
      <c r="D65" s="143">
        <v>1000000000</v>
      </c>
      <c r="E65" s="143">
        <v>1500000000</v>
      </c>
      <c r="F65" s="23">
        <v>105078547315</v>
      </c>
      <c r="G65" s="23">
        <v>103325642790</v>
      </c>
      <c r="H65" s="146">
        <f t="shared" si="2"/>
        <v>106078547315</v>
      </c>
      <c r="I65" s="146">
        <f t="shared" si="3"/>
        <v>104825642790</v>
      </c>
    </row>
    <row r="66" spans="1:9" ht="18" customHeight="1">
      <c r="A66" s="11" t="s">
        <v>60</v>
      </c>
      <c r="B66" s="24">
        <v>312</v>
      </c>
      <c r="C66" s="24"/>
      <c r="D66" s="143">
        <v>5835501524</v>
      </c>
      <c r="E66" s="143">
        <v>4226978384</v>
      </c>
      <c r="F66" s="23">
        <v>6314817967</v>
      </c>
      <c r="G66" s="23">
        <v>5673364773</v>
      </c>
      <c r="H66" s="146">
        <f>D66+F66-2544258624</f>
        <v>9606060867</v>
      </c>
      <c r="I66" s="146">
        <f>E66+G66-2219832711</f>
        <v>7680510446</v>
      </c>
    </row>
    <row r="67" spans="1:9" ht="18" customHeight="1">
      <c r="A67" s="11" t="s">
        <v>59</v>
      </c>
      <c r="B67" s="24">
        <v>313</v>
      </c>
      <c r="C67" s="24"/>
      <c r="D67" s="143">
        <v>5548121209</v>
      </c>
      <c r="E67" s="143">
        <v>3224132693</v>
      </c>
      <c r="F67" s="23">
        <v>7716179997</v>
      </c>
      <c r="G67" s="23">
        <v>8179608760</v>
      </c>
      <c r="H67" s="146">
        <f t="shared" si="2"/>
        <v>13264301206</v>
      </c>
      <c r="I67" s="146">
        <f t="shared" si="3"/>
        <v>11403741453</v>
      </c>
    </row>
    <row r="68" spans="1:9" ht="18" customHeight="1">
      <c r="A68" s="11" t="s">
        <v>58</v>
      </c>
      <c r="B68" s="24">
        <v>314</v>
      </c>
      <c r="C68" s="24" t="s">
        <v>57</v>
      </c>
      <c r="D68" s="143">
        <v>128001392</v>
      </c>
      <c r="E68" s="143">
        <v>245822772</v>
      </c>
      <c r="F68" s="23">
        <v>457628290</v>
      </c>
      <c r="G68" s="23">
        <v>630881589</v>
      </c>
      <c r="H68" s="146">
        <f>D68+F68-227975865</f>
        <v>357653817</v>
      </c>
      <c r="I68" s="146">
        <f>E68+G68-227975865</f>
        <v>648728496</v>
      </c>
    </row>
    <row r="69" spans="1:9" ht="18" customHeight="1">
      <c r="A69" s="11" t="s">
        <v>56</v>
      </c>
      <c r="B69" s="24">
        <v>315</v>
      </c>
      <c r="C69" s="24"/>
      <c r="D69" s="143"/>
      <c r="E69" s="143">
        <v>175002000</v>
      </c>
      <c r="F69" s="23"/>
      <c r="G69" s="23">
        <v>453504000</v>
      </c>
      <c r="H69" s="146">
        <f t="shared" si="2"/>
        <v>0</v>
      </c>
      <c r="I69" s="146">
        <f t="shared" si="3"/>
        <v>628506000</v>
      </c>
    </row>
    <row r="70" spans="1:9" ht="18" customHeight="1">
      <c r="A70" s="11" t="s">
        <v>55</v>
      </c>
      <c r="B70" s="24">
        <v>316</v>
      </c>
      <c r="C70" s="24" t="s">
        <v>54</v>
      </c>
      <c r="D70" s="143"/>
      <c r="E70" s="143">
        <v>38212032</v>
      </c>
      <c r="F70" s="23"/>
      <c r="G70" s="23"/>
      <c r="H70" s="146">
        <f t="shared" si="2"/>
        <v>0</v>
      </c>
      <c r="I70" s="146">
        <f t="shared" si="3"/>
        <v>38212032</v>
      </c>
    </row>
    <row r="71" spans="1:9" ht="18" customHeight="1">
      <c r="A71" s="11" t="s">
        <v>53</v>
      </c>
      <c r="B71" s="24">
        <v>317</v>
      </c>
      <c r="C71" s="24"/>
      <c r="D71" s="143"/>
      <c r="E71" s="143">
        <v>765477340</v>
      </c>
      <c r="F71" s="23"/>
      <c r="G71" s="23"/>
      <c r="H71" s="146">
        <f t="shared" si="2"/>
        <v>0</v>
      </c>
      <c r="I71" s="146">
        <f t="shared" si="3"/>
        <v>765477340</v>
      </c>
    </row>
    <row r="72" spans="1:9" ht="18" customHeight="1">
      <c r="A72" s="11" t="s">
        <v>52</v>
      </c>
      <c r="B72" s="24">
        <v>318</v>
      </c>
      <c r="C72" s="24"/>
      <c r="D72" s="143"/>
      <c r="E72" s="143"/>
      <c r="F72" s="23"/>
      <c r="G72" s="23"/>
      <c r="H72" s="146">
        <f t="shared" si="2"/>
        <v>0</v>
      </c>
      <c r="I72" s="146">
        <f t="shared" si="3"/>
        <v>0</v>
      </c>
    </row>
    <row r="73" spans="1:9" ht="18" customHeight="1">
      <c r="A73" s="11" t="s">
        <v>51</v>
      </c>
      <c r="B73" s="24">
        <v>319</v>
      </c>
      <c r="C73" s="24" t="s">
        <v>50</v>
      </c>
      <c r="D73" s="143"/>
      <c r="E73" s="143"/>
      <c r="F73" s="23">
        <v>6736643563</v>
      </c>
      <c r="G73" s="23">
        <v>6911860667</v>
      </c>
      <c r="H73" s="146">
        <f t="shared" si="2"/>
        <v>6736643563</v>
      </c>
      <c r="I73" s="146">
        <f t="shared" si="3"/>
        <v>6911860667</v>
      </c>
    </row>
    <row r="74" spans="1:9" ht="18" customHeight="1">
      <c r="A74" s="11" t="s">
        <v>49</v>
      </c>
      <c r="B74" s="24">
        <v>320</v>
      </c>
      <c r="C74" s="24"/>
      <c r="D74" s="143"/>
      <c r="E74" s="143"/>
      <c r="F74" s="23"/>
      <c r="G74" s="23"/>
      <c r="H74" s="146">
        <f t="shared" si="2"/>
        <v>0</v>
      </c>
      <c r="I74" s="146">
        <f t="shared" si="3"/>
        <v>0</v>
      </c>
    </row>
    <row r="75" spans="1:9" ht="18" customHeight="1">
      <c r="A75" s="28" t="s">
        <v>48</v>
      </c>
      <c r="B75" s="27">
        <v>330</v>
      </c>
      <c r="C75" s="27"/>
      <c r="D75" s="140">
        <f aca="true" t="shared" si="15" ref="D75:I75">SUM(D76:D82)</f>
        <v>0</v>
      </c>
      <c r="E75" s="140">
        <f t="shared" si="15"/>
        <v>0</v>
      </c>
      <c r="F75" s="29">
        <f t="shared" si="15"/>
        <v>28112418600</v>
      </c>
      <c r="G75" s="29">
        <f t="shared" si="15"/>
        <v>54564289109</v>
      </c>
      <c r="H75" s="29">
        <f t="shared" si="15"/>
        <v>28112418600</v>
      </c>
      <c r="I75" s="29">
        <f t="shared" si="15"/>
        <v>54564289109</v>
      </c>
    </row>
    <row r="76" spans="1:9" ht="18" customHeight="1">
      <c r="A76" s="11" t="s">
        <v>47</v>
      </c>
      <c r="B76" s="27">
        <v>331</v>
      </c>
      <c r="C76" s="27"/>
      <c r="D76" s="140"/>
      <c r="E76" s="140"/>
      <c r="F76" s="29"/>
      <c r="G76" s="29"/>
      <c r="H76" s="146">
        <f aca="true" t="shared" si="16" ref="H76:H99">D76+F76</f>
        <v>0</v>
      </c>
      <c r="I76" s="146">
        <f aca="true" t="shared" si="17" ref="I76:I99">E76+G76</f>
        <v>0</v>
      </c>
    </row>
    <row r="77" spans="1:9" ht="18" customHeight="1">
      <c r="A77" s="11" t="s">
        <v>46</v>
      </c>
      <c r="B77" s="27">
        <v>332</v>
      </c>
      <c r="C77" s="24" t="s">
        <v>45</v>
      </c>
      <c r="D77" s="143"/>
      <c r="E77" s="143"/>
      <c r="F77" s="29"/>
      <c r="G77" s="29"/>
      <c r="H77" s="146">
        <f t="shared" si="16"/>
        <v>0</v>
      </c>
      <c r="I77" s="146">
        <f t="shared" si="17"/>
        <v>0</v>
      </c>
    </row>
    <row r="78" spans="1:9" ht="18" customHeight="1">
      <c r="A78" s="11" t="s">
        <v>44</v>
      </c>
      <c r="B78" s="27">
        <v>333</v>
      </c>
      <c r="C78" s="27"/>
      <c r="D78" s="140"/>
      <c r="E78" s="140"/>
      <c r="F78" s="29"/>
      <c r="G78" s="29"/>
      <c r="H78" s="146">
        <f t="shared" si="16"/>
        <v>0</v>
      </c>
      <c r="I78" s="146">
        <f t="shared" si="17"/>
        <v>0</v>
      </c>
    </row>
    <row r="79" spans="1:9" ht="18" customHeight="1">
      <c r="A79" s="11" t="s">
        <v>43</v>
      </c>
      <c r="B79" s="24">
        <v>334</v>
      </c>
      <c r="C79" s="24" t="s">
        <v>42</v>
      </c>
      <c r="D79" s="143"/>
      <c r="E79" s="143"/>
      <c r="F79" s="23">
        <v>28112418600</v>
      </c>
      <c r="G79" s="23">
        <v>54564289109</v>
      </c>
      <c r="H79" s="146">
        <f t="shared" si="16"/>
        <v>28112418600</v>
      </c>
      <c r="I79" s="146">
        <f t="shared" si="17"/>
        <v>54564289109</v>
      </c>
    </row>
    <row r="80" spans="1:9" ht="18" customHeight="1">
      <c r="A80" s="11" t="s">
        <v>41</v>
      </c>
      <c r="B80" s="24">
        <v>335</v>
      </c>
      <c r="C80" s="24" t="s">
        <v>40</v>
      </c>
      <c r="D80" s="143"/>
      <c r="E80" s="143"/>
      <c r="F80" s="23"/>
      <c r="G80" s="23"/>
      <c r="H80" s="146">
        <f t="shared" si="16"/>
        <v>0</v>
      </c>
      <c r="I80" s="146">
        <f t="shared" si="17"/>
        <v>0</v>
      </c>
    </row>
    <row r="81" spans="1:9" ht="18" customHeight="1">
      <c r="A81" s="11" t="s">
        <v>39</v>
      </c>
      <c r="B81" s="24">
        <v>336</v>
      </c>
      <c r="C81" s="24"/>
      <c r="D81" s="143"/>
      <c r="E81" s="143"/>
      <c r="F81" s="23"/>
      <c r="G81" s="23"/>
      <c r="H81" s="146">
        <f t="shared" si="16"/>
        <v>0</v>
      </c>
      <c r="I81" s="146">
        <f t="shared" si="17"/>
        <v>0</v>
      </c>
    </row>
    <row r="82" spans="1:9" ht="18" customHeight="1">
      <c r="A82" s="11" t="s">
        <v>38</v>
      </c>
      <c r="B82" s="24">
        <v>337</v>
      </c>
      <c r="C82" s="24"/>
      <c r="D82" s="143"/>
      <c r="E82" s="143"/>
      <c r="F82" s="23"/>
      <c r="G82" s="23"/>
      <c r="H82" s="146">
        <f t="shared" si="16"/>
        <v>0</v>
      </c>
      <c r="I82" s="146">
        <f t="shared" si="17"/>
        <v>0</v>
      </c>
    </row>
    <row r="83" spans="1:9" ht="18" customHeight="1">
      <c r="A83" s="28" t="s">
        <v>37</v>
      </c>
      <c r="B83" s="27">
        <v>400</v>
      </c>
      <c r="C83" s="27"/>
      <c r="D83" s="140">
        <f aca="true" t="shared" si="18" ref="D83:I83">D84+D96</f>
        <v>5387774253</v>
      </c>
      <c r="E83" s="140">
        <f t="shared" si="18"/>
        <v>3101852817</v>
      </c>
      <c r="F83" s="29">
        <f t="shared" si="18"/>
        <v>82426451033</v>
      </c>
      <c r="G83" s="29">
        <f t="shared" si="18"/>
        <v>82338004593</v>
      </c>
      <c r="H83" s="29">
        <f t="shared" si="18"/>
        <v>83042201151</v>
      </c>
      <c r="I83" s="29">
        <f t="shared" si="18"/>
        <v>82667833275</v>
      </c>
    </row>
    <row r="84" spans="1:9" ht="18" customHeight="1">
      <c r="A84" s="28" t="s">
        <v>36</v>
      </c>
      <c r="B84" s="27">
        <v>410</v>
      </c>
      <c r="C84" s="24" t="s">
        <v>35</v>
      </c>
      <c r="D84" s="140">
        <f aca="true" t="shared" si="19" ref="D84:I84">SUM(D85:D95)</f>
        <v>5374146436</v>
      </c>
      <c r="E84" s="140">
        <f t="shared" si="19"/>
        <v>3050000000</v>
      </c>
      <c r="F84" s="29">
        <f t="shared" si="19"/>
        <v>82316882426</v>
      </c>
      <c r="G84" s="29">
        <f t="shared" si="19"/>
        <v>82175085986</v>
      </c>
      <c r="H84" s="29">
        <f t="shared" si="19"/>
        <v>82919004727</v>
      </c>
      <c r="I84" s="29">
        <f t="shared" si="19"/>
        <v>82453061851</v>
      </c>
    </row>
    <row r="85" spans="1:9" ht="18" customHeight="1">
      <c r="A85" s="11" t="s">
        <v>34</v>
      </c>
      <c r="B85" s="24">
        <v>411</v>
      </c>
      <c r="C85" s="24" t="s">
        <v>284</v>
      </c>
      <c r="D85" s="143">
        <v>5000000000</v>
      </c>
      <c r="E85" s="143">
        <v>3000000000</v>
      </c>
      <c r="F85" s="23">
        <v>46000000000</v>
      </c>
      <c r="G85" s="23">
        <v>46000000000</v>
      </c>
      <c r="H85" s="23">
        <v>46000000000</v>
      </c>
      <c r="I85" s="23">
        <v>46000000000</v>
      </c>
    </row>
    <row r="86" spans="1:9" ht="18" customHeight="1">
      <c r="A86" s="11" t="s">
        <v>33</v>
      </c>
      <c r="B86" s="24">
        <v>412</v>
      </c>
      <c r="C86" s="24"/>
      <c r="D86" s="143"/>
      <c r="E86" s="143"/>
      <c r="F86" s="23">
        <v>30458660000</v>
      </c>
      <c r="G86" s="23">
        <v>30458660000</v>
      </c>
      <c r="H86" s="146">
        <f t="shared" si="16"/>
        <v>30458660000</v>
      </c>
      <c r="I86" s="146">
        <f t="shared" si="17"/>
        <v>30458660000</v>
      </c>
    </row>
    <row r="87" spans="1:9" ht="18" customHeight="1">
      <c r="A87" s="11" t="s">
        <v>32</v>
      </c>
      <c r="B87" s="24">
        <v>413</v>
      </c>
      <c r="C87" s="24"/>
      <c r="D87" s="143"/>
      <c r="E87" s="143"/>
      <c r="F87" s="23"/>
      <c r="G87" s="23"/>
      <c r="H87" s="146">
        <f t="shared" si="16"/>
        <v>0</v>
      </c>
      <c r="I87" s="146">
        <f t="shared" si="17"/>
        <v>0</v>
      </c>
    </row>
    <row r="88" spans="1:9" ht="18" customHeight="1">
      <c r="A88" s="11" t="s">
        <v>31</v>
      </c>
      <c r="B88" s="24">
        <v>414</v>
      </c>
      <c r="C88" s="24"/>
      <c r="D88" s="143"/>
      <c r="E88" s="143"/>
      <c r="F88" s="23"/>
      <c r="G88" s="23"/>
      <c r="H88" s="146">
        <f t="shared" si="16"/>
        <v>0</v>
      </c>
      <c r="I88" s="146">
        <f t="shared" si="17"/>
        <v>0</v>
      </c>
    </row>
    <row r="89" spans="1:9" ht="18" customHeight="1">
      <c r="A89" s="11" t="s">
        <v>30</v>
      </c>
      <c r="B89" s="24">
        <v>415</v>
      </c>
      <c r="C89" s="24"/>
      <c r="D89" s="143"/>
      <c r="E89" s="143"/>
      <c r="F89" s="23"/>
      <c r="G89" s="23"/>
      <c r="H89" s="146">
        <f t="shared" si="16"/>
        <v>0</v>
      </c>
      <c r="I89" s="146">
        <f t="shared" si="17"/>
        <v>0</v>
      </c>
    </row>
    <row r="90" spans="1:9" ht="18" customHeight="1">
      <c r="A90" s="11" t="s">
        <v>29</v>
      </c>
      <c r="B90" s="24">
        <v>416</v>
      </c>
      <c r="C90" s="24"/>
      <c r="D90" s="143"/>
      <c r="E90" s="143"/>
      <c r="F90" s="23">
        <v>0</v>
      </c>
      <c r="G90" s="23">
        <v>0</v>
      </c>
      <c r="H90" s="146">
        <f t="shared" si="16"/>
        <v>0</v>
      </c>
      <c r="I90" s="146">
        <f t="shared" si="17"/>
        <v>0</v>
      </c>
    </row>
    <row r="91" spans="1:9" ht="18" customHeight="1">
      <c r="A91" s="11" t="s">
        <v>28</v>
      </c>
      <c r="B91" s="24">
        <v>417</v>
      </c>
      <c r="C91" s="24"/>
      <c r="D91" s="143">
        <v>50000000</v>
      </c>
      <c r="E91" s="143">
        <v>50000000</v>
      </c>
      <c r="F91" s="23">
        <v>3850312703</v>
      </c>
      <c r="G91" s="23">
        <v>3850312703</v>
      </c>
      <c r="H91" s="146">
        <f t="shared" si="16"/>
        <v>3900312703</v>
      </c>
      <c r="I91" s="146">
        <f t="shared" si="17"/>
        <v>3900312703</v>
      </c>
    </row>
    <row r="92" spans="1:9" ht="18" customHeight="1">
      <c r="A92" s="11" t="s">
        <v>27</v>
      </c>
      <c r="B92" s="24">
        <v>418</v>
      </c>
      <c r="C92" s="24"/>
      <c r="D92" s="143"/>
      <c r="E92" s="143"/>
      <c r="F92" s="23">
        <v>624928244</v>
      </c>
      <c r="G92" s="23">
        <v>624928244</v>
      </c>
      <c r="H92" s="146">
        <f t="shared" si="16"/>
        <v>624928244</v>
      </c>
      <c r="I92" s="146">
        <f t="shared" si="17"/>
        <v>624928244</v>
      </c>
    </row>
    <row r="93" spans="1:9" ht="18" customHeight="1">
      <c r="A93" s="11" t="s">
        <v>26</v>
      </c>
      <c r="B93" s="24">
        <v>419</v>
      </c>
      <c r="C93" s="24"/>
      <c r="D93" s="143"/>
      <c r="E93" s="143"/>
      <c r="F93" s="23"/>
      <c r="G93" s="23"/>
      <c r="H93" s="146">
        <f t="shared" si="16"/>
        <v>0</v>
      </c>
      <c r="I93" s="146">
        <f t="shared" si="17"/>
        <v>0</v>
      </c>
    </row>
    <row r="94" spans="1:9" ht="18" customHeight="1">
      <c r="A94" s="11" t="s">
        <v>25</v>
      </c>
      <c r="B94" s="24">
        <v>420</v>
      </c>
      <c r="C94" s="27"/>
      <c r="D94" s="143">
        <v>324146436</v>
      </c>
      <c r="E94" s="140"/>
      <c r="F94" s="23">
        <v>1382981479</v>
      </c>
      <c r="G94" s="23">
        <v>1241185039</v>
      </c>
      <c r="H94" s="146">
        <f>D94+F94+227975865</f>
        <v>1935103780</v>
      </c>
      <c r="I94" s="146">
        <f>E94+G94+227975865</f>
        <v>1469160904</v>
      </c>
    </row>
    <row r="95" spans="1:9" ht="18" customHeight="1">
      <c r="A95" s="11" t="s">
        <v>24</v>
      </c>
      <c r="B95" s="24">
        <v>421</v>
      </c>
      <c r="C95" s="27"/>
      <c r="D95" s="140"/>
      <c r="E95" s="140"/>
      <c r="F95" s="29"/>
      <c r="G95" s="29"/>
      <c r="H95" s="146">
        <f t="shared" si="16"/>
        <v>0</v>
      </c>
      <c r="I95" s="146">
        <f t="shared" si="17"/>
        <v>0</v>
      </c>
    </row>
    <row r="96" spans="1:9" ht="18" customHeight="1">
      <c r="A96" s="28" t="s">
        <v>23</v>
      </c>
      <c r="B96" s="27">
        <v>430</v>
      </c>
      <c r="C96" s="27"/>
      <c r="D96" s="140">
        <f aca="true" t="shared" si="20" ref="D96:I96">SUM(D97:D99)</f>
        <v>13627817</v>
      </c>
      <c r="E96" s="140">
        <f t="shared" si="20"/>
        <v>51852817</v>
      </c>
      <c r="F96" s="26">
        <f t="shared" si="20"/>
        <v>109568607</v>
      </c>
      <c r="G96" s="26">
        <f t="shared" si="20"/>
        <v>162918607</v>
      </c>
      <c r="H96" s="26">
        <f t="shared" si="20"/>
        <v>123196424</v>
      </c>
      <c r="I96" s="26">
        <f t="shared" si="20"/>
        <v>214771424</v>
      </c>
    </row>
    <row r="97" spans="1:9" ht="18" customHeight="1">
      <c r="A97" s="11" t="s">
        <v>22</v>
      </c>
      <c r="B97" s="24">
        <v>431</v>
      </c>
      <c r="C97" s="24"/>
      <c r="D97" s="143">
        <v>13627817</v>
      </c>
      <c r="E97" s="143">
        <v>51852817</v>
      </c>
      <c r="F97" s="25">
        <v>109568607</v>
      </c>
      <c r="G97" s="25">
        <v>162918607</v>
      </c>
      <c r="H97" s="146">
        <f t="shared" si="16"/>
        <v>123196424</v>
      </c>
      <c r="I97" s="146">
        <f t="shared" si="17"/>
        <v>214771424</v>
      </c>
    </row>
    <row r="98" spans="1:9" ht="18" customHeight="1">
      <c r="A98" s="11" t="s">
        <v>21</v>
      </c>
      <c r="B98" s="24">
        <v>432</v>
      </c>
      <c r="C98" s="24" t="s">
        <v>20</v>
      </c>
      <c r="D98" s="143"/>
      <c r="E98" s="143"/>
      <c r="F98" s="23"/>
      <c r="G98" s="23"/>
      <c r="H98" s="146">
        <f t="shared" si="16"/>
        <v>0</v>
      </c>
      <c r="I98" s="146">
        <f t="shared" si="17"/>
        <v>0</v>
      </c>
    </row>
    <row r="99" spans="1:9" ht="18" customHeight="1">
      <c r="A99" s="22" t="s">
        <v>19</v>
      </c>
      <c r="B99" s="21">
        <v>433</v>
      </c>
      <c r="C99" s="21"/>
      <c r="D99" s="145"/>
      <c r="E99" s="145"/>
      <c r="F99" s="20"/>
      <c r="G99" s="20"/>
      <c r="H99" s="147">
        <f t="shared" si="16"/>
        <v>0</v>
      </c>
      <c r="I99" s="147">
        <f t="shared" si="17"/>
        <v>0</v>
      </c>
    </row>
    <row r="100" spans="1:9" ht="18" customHeight="1">
      <c r="A100" s="19" t="s">
        <v>18</v>
      </c>
      <c r="B100" s="18">
        <v>440</v>
      </c>
      <c r="C100" s="18"/>
      <c r="D100" s="141">
        <f aca="true" t="shared" si="21" ref="D100:I100">D63+D83</f>
        <v>17899398378</v>
      </c>
      <c r="E100" s="141">
        <f t="shared" si="21"/>
        <v>13277478038</v>
      </c>
      <c r="F100" s="17">
        <f t="shared" si="21"/>
        <v>236842686765</v>
      </c>
      <c r="G100" s="17">
        <f t="shared" si="21"/>
        <v>262077156281</v>
      </c>
      <c r="H100" s="17">
        <f t="shared" si="21"/>
        <v>247197826519</v>
      </c>
      <c r="I100" s="17">
        <f t="shared" si="21"/>
        <v>270134801608</v>
      </c>
    </row>
    <row r="101" spans="1:9" ht="16.5">
      <c r="A101" s="2"/>
      <c r="B101" s="4"/>
      <c r="C101" s="4"/>
      <c r="D101" s="4"/>
      <c r="E101" s="4"/>
      <c r="F101" s="4"/>
      <c r="G101" s="4"/>
      <c r="H101" s="16"/>
      <c r="I101" s="16"/>
    </row>
    <row r="102" spans="1:9" ht="20.25">
      <c r="A102" s="179" t="s">
        <v>17</v>
      </c>
      <c r="B102" s="179"/>
      <c r="C102" s="179"/>
      <c r="D102" s="179"/>
      <c r="E102" s="179"/>
      <c r="F102" s="179"/>
      <c r="G102" s="179"/>
      <c r="H102" s="179"/>
      <c r="I102" s="179"/>
    </row>
    <row r="103" spans="1:9" ht="12.75">
      <c r="A103" s="3"/>
      <c r="B103" s="4"/>
      <c r="C103" s="4"/>
      <c r="D103" s="4"/>
      <c r="E103" s="4"/>
      <c r="F103" s="4"/>
      <c r="G103" s="4"/>
      <c r="H103" s="3"/>
      <c r="I103" s="3"/>
    </row>
    <row r="104" spans="1:9" ht="14.25">
      <c r="A104" s="14" t="s">
        <v>16</v>
      </c>
      <c r="B104" s="180" t="s">
        <v>15</v>
      </c>
      <c r="C104" s="180"/>
      <c r="D104" s="15"/>
      <c r="E104" s="15"/>
      <c r="F104" s="15"/>
      <c r="G104" s="15"/>
      <c r="H104" s="14" t="s">
        <v>14</v>
      </c>
      <c r="I104" s="14" t="s">
        <v>13</v>
      </c>
    </row>
    <row r="105" spans="1:9" ht="15.75">
      <c r="A105" s="13" t="s">
        <v>12</v>
      </c>
      <c r="B105" s="181">
        <v>24</v>
      </c>
      <c r="C105" s="182"/>
      <c r="D105" s="135"/>
      <c r="E105" s="135"/>
      <c r="F105" s="135"/>
      <c r="G105" s="135"/>
      <c r="H105" s="12"/>
      <c r="I105" s="12"/>
    </row>
    <row r="106" spans="1:9" ht="15.75">
      <c r="A106" s="11" t="s">
        <v>11</v>
      </c>
      <c r="B106" s="10"/>
      <c r="C106" s="9"/>
      <c r="D106" s="9"/>
      <c r="E106" s="9"/>
      <c r="F106" s="9"/>
      <c r="G106" s="9"/>
      <c r="H106" s="8"/>
      <c r="I106" s="8"/>
    </row>
    <row r="107" spans="1:9" ht="15.75">
      <c r="A107" s="11" t="s">
        <v>10</v>
      </c>
      <c r="B107" s="10"/>
      <c r="C107" s="9"/>
      <c r="D107" s="9"/>
      <c r="E107" s="9"/>
      <c r="F107" s="9"/>
      <c r="G107" s="9"/>
      <c r="H107" s="8"/>
      <c r="I107" s="8"/>
    </row>
    <row r="108" spans="1:9" ht="15.75">
      <c r="A108" s="11" t="s">
        <v>9</v>
      </c>
      <c r="B108" s="10"/>
      <c r="C108" s="9"/>
      <c r="D108" s="9"/>
      <c r="E108" s="9"/>
      <c r="F108" s="9"/>
      <c r="G108" s="9"/>
      <c r="H108" s="8"/>
      <c r="I108" s="8"/>
    </row>
    <row r="109" spans="1:9" ht="15.75">
      <c r="A109" s="11" t="s">
        <v>8</v>
      </c>
      <c r="B109" s="10"/>
      <c r="C109" s="9"/>
      <c r="D109" s="9"/>
      <c r="E109" s="9"/>
      <c r="F109" s="9"/>
      <c r="G109" s="9"/>
      <c r="H109" s="8"/>
      <c r="I109" s="8"/>
    </row>
    <row r="110" spans="1:9" ht="15.75">
      <c r="A110" s="11" t="s">
        <v>7</v>
      </c>
      <c r="B110" s="10"/>
      <c r="C110" s="9"/>
      <c r="D110" s="9"/>
      <c r="E110" s="9"/>
      <c r="F110" s="9"/>
      <c r="G110" s="9"/>
      <c r="H110" s="8"/>
      <c r="I110" s="8"/>
    </row>
    <row r="111" spans="1:9" ht="12.75">
      <c r="A111" s="5"/>
      <c r="B111" s="7"/>
      <c r="C111" s="6"/>
      <c r="D111" s="6"/>
      <c r="E111" s="6"/>
      <c r="F111" s="6"/>
      <c r="G111" s="6"/>
      <c r="H111" s="5"/>
      <c r="I111" s="5"/>
    </row>
    <row r="112" spans="1:9" ht="12.75">
      <c r="A112" s="3"/>
      <c r="B112" s="4"/>
      <c r="C112" s="4"/>
      <c r="D112" s="4"/>
      <c r="E112" s="4"/>
      <c r="F112" s="4"/>
      <c r="G112" s="4"/>
      <c r="H112" s="3"/>
      <c r="I112" s="3"/>
    </row>
    <row r="113" spans="1:9" ht="16.5">
      <c r="A113" s="2"/>
      <c r="B113" s="1"/>
      <c r="C113" s="1"/>
      <c r="D113" s="1"/>
      <c r="E113" s="1"/>
      <c r="F113" s="1"/>
      <c r="G113" s="1"/>
      <c r="H113" s="176" t="s">
        <v>288</v>
      </c>
      <c r="I113" s="176"/>
    </row>
    <row r="114" spans="1:9" ht="16.5">
      <c r="A114" s="1" t="s">
        <v>6</v>
      </c>
      <c r="B114" s="1"/>
      <c r="C114" s="1"/>
      <c r="D114" s="1"/>
      <c r="E114" s="1"/>
      <c r="F114" s="1"/>
      <c r="G114" s="1"/>
      <c r="H114" s="177" t="s">
        <v>278</v>
      </c>
      <c r="I114" s="177"/>
    </row>
    <row r="115" spans="1:9" ht="16.5">
      <c r="A115" s="1" t="s">
        <v>5</v>
      </c>
      <c r="B115" s="1"/>
      <c r="C115" s="1"/>
      <c r="D115" s="1"/>
      <c r="E115" s="1"/>
      <c r="F115" s="1"/>
      <c r="G115" s="1"/>
      <c r="H115" s="177" t="s">
        <v>4</v>
      </c>
      <c r="I115" s="177"/>
    </row>
    <row r="121" spans="1:9" ht="13.5" customHeight="1">
      <c r="A121" s="122" t="s">
        <v>276</v>
      </c>
      <c r="H121" s="175" t="s">
        <v>277</v>
      </c>
      <c r="I121" s="175"/>
    </row>
  </sheetData>
  <mergeCells count="14">
    <mergeCell ref="B2:C2"/>
    <mergeCell ref="H2:I2"/>
    <mergeCell ref="A4:I4"/>
    <mergeCell ref="A5:I5"/>
    <mergeCell ref="A6:I6"/>
    <mergeCell ref="A102:I102"/>
    <mergeCell ref="B104:C104"/>
    <mergeCell ref="B105:C105"/>
    <mergeCell ref="D8:E8"/>
    <mergeCell ref="F8:G8"/>
    <mergeCell ref="H121:I121"/>
    <mergeCell ref="H113:I113"/>
    <mergeCell ref="H114:I114"/>
    <mergeCell ref="H115:I115"/>
  </mergeCells>
  <printOptions/>
  <pageMargins left="0.75" right="0.17" top="0.56" bottom="0.54" header="0.52" footer="0.4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5"/>
  <sheetViews>
    <sheetView workbookViewId="0" topLeftCell="A1">
      <selection activeCell="F30" sqref="F30"/>
    </sheetView>
  </sheetViews>
  <sheetFormatPr defaultColWidth="9.140625" defaultRowHeight="12.75"/>
  <cols>
    <col min="1" max="1" width="36.8515625" style="0" customWidth="1"/>
    <col min="2" max="2" width="3.8515625" style="0" bestFit="1" customWidth="1"/>
    <col min="3" max="3" width="4.57421875" style="0" customWidth="1"/>
    <col min="4" max="4" width="13.8515625" style="0" bestFit="1" customWidth="1"/>
    <col min="5" max="5" width="12.7109375" style="0" bestFit="1" customWidth="1"/>
    <col min="6" max="6" width="13.8515625" style="0" bestFit="1" customWidth="1"/>
    <col min="7" max="7" width="13.8515625" style="0" customWidth="1"/>
  </cols>
  <sheetData>
    <row r="1" spans="1:7" ht="15.75">
      <c r="A1" s="195" t="s">
        <v>231</v>
      </c>
      <c r="B1" s="195"/>
      <c r="C1" s="196"/>
      <c r="D1" s="196"/>
      <c r="E1" s="52"/>
      <c r="F1" s="193" t="s">
        <v>252</v>
      </c>
      <c r="G1" s="193"/>
    </row>
    <row r="2" spans="1:7" ht="27.75" customHeight="1">
      <c r="A2" s="73" t="s">
        <v>274</v>
      </c>
      <c r="B2" s="52"/>
      <c r="E2" s="192" t="s">
        <v>130</v>
      </c>
      <c r="F2" s="192"/>
      <c r="G2" s="192"/>
    </row>
    <row r="3" spans="1:7" ht="15.75">
      <c r="A3" s="73"/>
      <c r="B3" s="52"/>
      <c r="E3" s="52"/>
      <c r="F3" s="103"/>
      <c r="G3" s="103"/>
    </row>
    <row r="4" spans="1:7" ht="18.75">
      <c r="A4" s="194" t="s">
        <v>166</v>
      </c>
      <c r="B4" s="194"/>
      <c r="C4" s="194"/>
      <c r="D4" s="194"/>
      <c r="E4" s="194"/>
      <c r="F4" s="194"/>
      <c r="G4" s="194"/>
    </row>
    <row r="5" spans="1:7" ht="18.75">
      <c r="A5" s="194" t="s">
        <v>202</v>
      </c>
      <c r="B5" s="194"/>
      <c r="C5" s="194"/>
      <c r="D5" s="194"/>
      <c r="E5" s="194"/>
      <c r="F5" s="194"/>
      <c r="G5" s="194"/>
    </row>
    <row r="6" spans="1:7" ht="18" customHeight="1">
      <c r="A6" s="194" t="s">
        <v>165</v>
      </c>
      <c r="B6" s="194"/>
      <c r="C6" s="194"/>
      <c r="D6" s="194"/>
      <c r="E6" s="194"/>
      <c r="F6" s="194"/>
      <c r="G6" s="194"/>
    </row>
    <row r="7" spans="1:6" ht="15" customHeight="1">
      <c r="A7" s="48"/>
      <c r="B7" s="48"/>
      <c r="C7" s="48"/>
      <c r="D7" s="48"/>
      <c r="E7" s="48"/>
      <c r="F7" s="48"/>
    </row>
    <row r="8" spans="1:7" ht="33" customHeight="1">
      <c r="A8" s="197" t="s">
        <v>16</v>
      </c>
      <c r="B8" s="200" t="s">
        <v>127</v>
      </c>
      <c r="C8" s="203" t="s">
        <v>15</v>
      </c>
      <c r="D8" s="164" t="s">
        <v>164</v>
      </c>
      <c r="E8" s="164"/>
      <c r="F8" s="164" t="s">
        <v>163</v>
      </c>
      <c r="G8" s="164"/>
    </row>
    <row r="9" spans="1:7" ht="12.75">
      <c r="A9" s="198"/>
      <c r="B9" s="201"/>
      <c r="C9" s="204"/>
      <c r="D9" s="190" t="s">
        <v>162</v>
      </c>
      <c r="E9" s="190" t="s">
        <v>161</v>
      </c>
      <c r="F9" s="190" t="s">
        <v>162</v>
      </c>
      <c r="G9" s="190" t="s">
        <v>161</v>
      </c>
    </row>
    <row r="10" spans="1:7" ht="7.5" customHeight="1">
      <c r="A10" s="199"/>
      <c r="B10" s="202"/>
      <c r="C10" s="163"/>
      <c r="D10" s="191"/>
      <c r="E10" s="191"/>
      <c r="F10" s="191"/>
      <c r="G10" s="191"/>
    </row>
    <row r="11" spans="1:7" ht="15.75">
      <c r="A11" s="14">
        <v>1</v>
      </c>
      <c r="B11" s="72">
        <v>2</v>
      </c>
      <c r="C11" s="72">
        <v>3</v>
      </c>
      <c r="D11" s="41">
        <v>4</v>
      </c>
      <c r="E11" s="71">
        <v>5</v>
      </c>
      <c r="F11" s="71">
        <v>6</v>
      </c>
      <c r="G11" s="71">
        <v>9</v>
      </c>
    </row>
    <row r="12" spans="1:7" ht="25.5">
      <c r="A12" s="112" t="s">
        <v>160</v>
      </c>
      <c r="B12" s="68">
        <v>1</v>
      </c>
      <c r="C12" s="120" t="s">
        <v>159</v>
      </c>
      <c r="D12" s="113">
        <f>D14</f>
        <v>17933888098</v>
      </c>
      <c r="E12" s="113">
        <f>E14</f>
        <v>9625253978</v>
      </c>
      <c r="F12" s="113">
        <f>F14</f>
        <v>25855885934</v>
      </c>
      <c r="G12" s="113">
        <f>G14</f>
        <v>18159573852</v>
      </c>
    </row>
    <row r="13" spans="1:7" ht="12.75">
      <c r="A13" s="114" t="s">
        <v>158</v>
      </c>
      <c r="B13" s="64">
        <v>2</v>
      </c>
      <c r="C13" s="121"/>
      <c r="D13" s="115"/>
      <c r="E13" s="115"/>
      <c r="F13" s="115"/>
      <c r="G13" s="115"/>
    </row>
    <row r="14" spans="1:7" ht="25.5">
      <c r="A14" s="114" t="s">
        <v>157</v>
      </c>
      <c r="B14" s="64">
        <v>10</v>
      </c>
      <c r="C14" s="121"/>
      <c r="D14" s="115">
        <v>17933888098</v>
      </c>
      <c r="E14" s="115">
        <v>9625253978</v>
      </c>
      <c r="F14" s="115">
        <v>25855885934</v>
      </c>
      <c r="G14" s="115">
        <v>18159573852</v>
      </c>
    </row>
    <row r="15" spans="1:7" ht="24">
      <c r="A15" s="114" t="s">
        <v>156</v>
      </c>
      <c r="B15" s="64">
        <v>11</v>
      </c>
      <c r="C15" s="121" t="s">
        <v>155</v>
      </c>
      <c r="D15" s="115">
        <v>15742946618</v>
      </c>
      <c r="E15" s="115">
        <v>7519827809</v>
      </c>
      <c r="F15" s="115">
        <v>21970976949</v>
      </c>
      <c r="G15" s="115">
        <v>14014575241</v>
      </c>
    </row>
    <row r="16" spans="1:7" ht="25.5">
      <c r="A16" s="114" t="s">
        <v>154</v>
      </c>
      <c r="B16" s="64">
        <v>20</v>
      </c>
      <c r="C16" s="121"/>
      <c r="D16" s="115">
        <f>D14-D15</f>
        <v>2190941480</v>
      </c>
      <c r="E16" s="115">
        <f>E14-E15</f>
        <v>2105426169</v>
      </c>
      <c r="F16" s="115">
        <f>F14-F15</f>
        <v>3884908985</v>
      </c>
      <c r="G16" s="115">
        <f>G14-G15</f>
        <v>4144998611</v>
      </c>
    </row>
    <row r="17" spans="1:7" ht="24">
      <c r="A17" s="114" t="s">
        <v>153</v>
      </c>
      <c r="B17" s="64">
        <v>21</v>
      </c>
      <c r="C17" s="121" t="s">
        <v>152</v>
      </c>
      <c r="D17" s="115">
        <v>198377903</v>
      </c>
      <c r="E17" s="115">
        <v>205117750</v>
      </c>
      <c r="F17" s="115">
        <v>494724475</v>
      </c>
      <c r="G17" s="115">
        <v>410316478</v>
      </c>
    </row>
    <row r="18" spans="1:7" ht="24">
      <c r="A18" s="114" t="s">
        <v>151</v>
      </c>
      <c r="B18" s="64">
        <v>22</v>
      </c>
      <c r="C18" s="121" t="s">
        <v>150</v>
      </c>
      <c r="D18" s="115">
        <v>51486806</v>
      </c>
      <c r="E18" s="115">
        <v>101017874</v>
      </c>
      <c r="F18" s="115">
        <v>118986740</v>
      </c>
      <c r="G18" s="115">
        <v>189030173</v>
      </c>
    </row>
    <row r="19" spans="1:7" ht="17.25" customHeight="1">
      <c r="A19" s="116" t="s">
        <v>149</v>
      </c>
      <c r="B19" s="64">
        <v>23</v>
      </c>
      <c r="C19" s="121"/>
      <c r="D19" s="65"/>
      <c r="E19" s="65"/>
      <c r="F19" s="65"/>
      <c r="G19" s="65"/>
    </row>
    <row r="20" spans="1:7" ht="17.25" customHeight="1">
      <c r="A20" s="114" t="s">
        <v>148</v>
      </c>
      <c r="B20" s="64">
        <v>24</v>
      </c>
      <c r="C20" s="121"/>
      <c r="D20" s="115">
        <v>380567894</v>
      </c>
      <c r="E20" s="115">
        <v>635659164</v>
      </c>
      <c r="F20" s="115">
        <v>809795822</v>
      </c>
      <c r="G20" s="115">
        <v>1116623040</v>
      </c>
    </row>
    <row r="21" spans="1:7" ht="17.25" customHeight="1">
      <c r="A21" s="114" t="s">
        <v>147</v>
      </c>
      <c r="B21" s="64">
        <v>25</v>
      </c>
      <c r="C21" s="121"/>
      <c r="D21" s="115">
        <v>696210718</v>
      </c>
      <c r="E21" s="115">
        <v>786363986</v>
      </c>
      <c r="F21" s="115">
        <v>1439843158</v>
      </c>
      <c r="G21" s="115">
        <v>1871565856</v>
      </c>
    </row>
    <row r="22" spans="1:7" ht="25.5">
      <c r="A22" s="114" t="s">
        <v>146</v>
      </c>
      <c r="B22" s="64">
        <v>30</v>
      </c>
      <c r="C22" s="121"/>
      <c r="D22" s="115">
        <f>D16+(D17-D18)-(D20+D21)</f>
        <v>1261053965</v>
      </c>
      <c r="E22" s="115">
        <f>E16+(E17-E18)-(E20+E21)</f>
        <v>787502895</v>
      </c>
      <c r="F22" s="115">
        <f>F16+(F17-F18)-(F20+F21)</f>
        <v>2011007740</v>
      </c>
      <c r="G22" s="115">
        <f>G16+(G17-G18)-(G20+G21)</f>
        <v>1378096020</v>
      </c>
    </row>
    <row r="23" spans="1:7" ht="12.75">
      <c r="A23" s="114" t="s">
        <v>145</v>
      </c>
      <c r="B23" s="64">
        <v>31</v>
      </c>
      <c r="C23" s="121"/>
      <c r="D23" s="115">
        <v>0</v>
      </c>
      <c r="E23" s="115">
        <v>0</v>
      </c>
      <c r="F23" s="115">
        <v>0</v>
      </c>
      <c r="G23" s="115">
        <v>0</v>
      </c>
    </row>
    <row r="24" spans="1:7" ht="12.75">
      <c r="A24" s="114" t="s">
        <v>144</v>
      </c>
      <c r="B24" s="64">
        <v>32</v>
      </c>
      <c r="C24" s="121"/>
      <c r="D24" s="115"/>
      <c r="E24" s="115"/>
      <c r="F24" s="115"/>
      <c r="G24" s="115"/>
    </row>
    <row r="25" spans="1:7" ht="12.75">
      <c r="A25" s="114" t="s">
        <v>143</v>
      </c>
      <c r="B25" s="64">
        <v>40</v>
      </c>
      <c r="C25" s="121"/>
      <c r="D25" s="115">
        <v>0</v>
      </c>
      <c r="E25" s="115">
        <v>0</v>
      </c>
      <c r="F25" s="115">
        <v>0</v>
      </c>
      <c r="G25" s="115">
        <v>0</v>
      </c>
    </row>
    <row r="26" spans="1:7" ht="25.5">
      <c r="A26" s="114" t="s">
        <v>142</v>
      </c>
      <c r="B26" s="64">
        <v>50</v>
      </c>
      <c r="C26" s="121"/>
      <c r="D26" s="115">
        <f>D22+D25</f>
        <v>1261053965</v>
      </c>
      <c r="E26" s="115">
        <f>E22+E25</f>
        <v>787502895</v>
      </c>
      <c r="F26" s="115">
        <f>F22+F25</f>
        <v>2011007740</v>
      </c>
      <c r="G26" s="115">
        <f>G22+G25</f>
        <v>1378096020</v>
      </c>
    </row>
    <row r="27" spans="1:7" ht="24">
      <c r="A27" s="114" t="s">
        <v>141</v>
      </c>
      <c r="B27" s="64">
        <v>51</v>
      </c>
      <c r="C27" s="121" t="s">
        <v>139</v>
      </c>
      <c r="D27" s="115">
        <v>231171708</v>
      </c>
      <c r="E27" s="115">
        <v>155115714</v>
      </c>
      <c r="F27" s="115">
        <v>368850174</v>
      </c>
      <c r="G27" s="115">
        <v>271445793</v>
      </c>
    </row>
    <row r="28" spans="1:7" ht="24">
      <c r="A28" s="114" t="s">
        <v>140</v>
      </c>
      <c r="B28" s="64">
        <v>52</v>
      </c>
      <c r="C28" s="121" t="s">
        <v>139</v>
      </c>
      <c r="D28" s="115"/>
      <c r="E28" s="115"/>
      <c r="F28" s="115"/>
      <c r="G28" s="115"/>
    </row>
    <row r="29" spans="1:7" ht="25.5">
      <c r="A29" s="114" t="s">
        <v>138</v>
      </c>
      <c r="B29" s="64">
        <v>60</v>
      </c>
      <c r="C29" s="121"/>
      <c r="D29" s="115">
        <f>D26-D27</f>
        <v>1029882257</v>
      </c>
      <c r="E29" s="115">
        <f>E26-E27</f>
        <v>632387181</v>
      </c>
      <c r="F29" s="115">
        <f>F26-F27</f>
        <v>1642157566</v>
      </c>
      <c r="G29" s="115">
        <f>G26-G27</f>
        <v>1106650227</v>
      </c>
    </row>
    <row r="30" spans="1:7" ht="12.75">
      <c r="A30" s="117" t="s">
        <v>137</v>
      </c>
      <c r="B30" s="118">
        <v>70</v>
      </c>
      <c r="C30" s="118"/>
      <c r="D30" s="119">
        <f>D29/1000000</f>
        <v>1029.882257</v>
      </c>
      <c r="E30" s="119">
        <f>E29/1000000</f>
        <v>632.387181</v>
      </c>
      <c r="F30" s="119">
        <f>F29/1000000</f>
        <v>1642.157566</v>
      </c>
      <c r="G30" s="119">
        <f>G29/1000000</f>
        <v>1106.650227</v>
      </c>
    </row>
    <row r="31" spans="1:6" ht="15.75">
      <c r="A31" s="57" t="s">
        <v>136</v>
      </c>
      <c r="B31" s="56"/>
      <c r="C31" s="56"/>
      <c r="D31" s="56"/>
      <c r="E31" s="56"/>
      <c r="F31" s="56"/>
    </row>
    <row r="32" spans="5:7" ht="13.5" customHeight="1">
      <c r="E32" s="188" t="s">
        <v>275</v>
      </c>
      <c r="F32" s="188"/>
      <c r="G32" s="188"/>
    </row>
    <row r="33" spans="1:7" ht="14.25">
      <c r="A33" s="47" t="s">
        <v>135</v>
      </c>
      <c r="E33" s="188" t="s">
        <v>134</v>
      </c>
      <c r="F33" s="188"/>
      <c r="G33" s="188"/>
    </row>
    <row r="34" spans="1:7" ht="15.75">
      <c r="A34" s="111" t="s">
        <v>133</v>
      </c>
      <c r="B34" s="111"/>
      <c r="C34" s="111"/>
      <c r="D34" s="111"/>
      <c r="E34" s="189" t="s">
        <v>132</v>
      </c>
      <c r="F34" s="189"/>
      <c r="G34" s="189"/>
    </row>
    <row r="35" spans="1:6" ht="12.75">
      <c r="A35" s="52"/>
      <c r="B35" s="52"/>
      <c r="C35" s="52"/>
      <c r="D35" s="52"/>
      <c r="E35" s="52"/>
      <c r="F35" s="52"/>
    </row>
  </sheetData>
  <mergeCells count="19">
    <mergeCell ref="F8:G8"/>
    <mergeCell ref="D9:D10"/>
    <mergeCell ref="E9:E10"/>
    <mergeCell ref="G9:G10"/>
    <mergeCell ref="A8:A10"/>
    <mergeCell ref="B8:B10"/>
    <mergeCell ref="C8:C10"/>
    <mergeCell ref="D8:E8"/>
    <mergeCell ref="E2:G2"/>
    <mergeCell ref="F1:G1"/>
    <mergeCell ref="A5:G5"/>
    <mergeCell ref="A6:G6"/>
    <mergeCell ref="A1:B1"/>
    <mergeCell ref="C1:D1"/>
    <mergeCell ref="A4:G4"/>
    <mergeCell ref="E33:G33"/>
    <mergeCell ref="E32:G32"/>
    <mergeCell ref="E34:G34"/>
    <mergeCell ref="F9:F10"/>
  </mergeCells>
  <printOptions/>
  <pageMargins left="0.45" right="0.17" top="0.8"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37"/>
  <sheetViews>
    <sheetView workbookViewId="0" topLeftCell="A1">
      <selection activeCell="A4" sqref="A4:I4"/>
    </sheetView>
  </sheetViews>
  <sheetFormatPr defaultColWidth="9.140625" defaultRowHeight="12.75"/>
  <cols>
    <col min="1" max="1" width="45.140625" style="0" customWidth="1"/>
    <col min="2" max="3" width="5.57421875" style="0" customWidth="1"/>
    <col min="4" max="4" width="14.28125" style="0" hidden="1" customWidth="1"/>
    <col min="5" max="5" width="16.57421875" style="0" hidden="1" customWidth="1"/>
    <col min="6" max="6" width="17.7109375" style="0" customWidth="1"/>
    <col min="7" max="7" width="18.00390625" style="0" customWidth="1"/>
    <col min="8" max="8" width="18.8515625" style="0" customWidth="1"/>
    <col min="9" max="9" width="17.8515625" style="0" customWidth="1"/>
    <col min="10" max="10" width="10.28125" style="0" customWidth="1"/>
    <col min="11" max="11" width="8.140625" style="0" customWidth="1"/>
  </cols>
  <sheetData>
    <row r="1" spans="1:9" ht="15.75">
      <c r="A1" s="195" t="s">
        <v>231</v>
      </c>
      <c r="B1" s="195"/>
      <c r="C1" s="73"/>
      <c r="D1" s="73"/>
      <c r="E1" s="73"/>
      <c r="F1" s="102"/>
      <c r="G1" s="52"/>
      <c r="H1" s="166" t="s">
        <v>252</v>
      </c>
      <c r="I1" s="166"/>
    </row>
    <row r="2" spans="1:9" ht="28.5" customHeight="1">
      <c r="A2" s="51" t="s">
        <v>279</v>
      </c>
      <c r="B2" s="52"/>
      <c r="C2" s="52"/>
      <c r="D2" s="52"/>
      <c r="E2" s="52"/>
      <c r="G2" s="52"/>
      <c r="H2" s="165" t="s">
        <v>130</v>
      </c>
      <c r="I2" s="165"/>
    </row>
    <row r="3" spans="1:9" ht="20.25">
      <c r="A3" s="172" t="s">
        <v>299</v>
      </c>
      <c r="B3" s="172"/>
      <c r="C3" s="172"/>
      <c r="D3" s="172"/>
      <c r="E3" s="172"/>
      <c r="F3" s="172"/>
      <c r="G3" s="172"/>
      <c r="H3" s="172"/>
      <c r="I3" s="172"/>
    </row>
    <row r="4" spans="1:9" ht="18" customHeight="1">
      <c r="A4" s="172" t="s">
        <v>289</v>
      </c>
      <c r="B4" s="172"/>
      <c r="C4" s="172"/>
      <c r="D4" s="172"/>
      <c r="E4" s="172"/>
      <c r="F4" s="172"/>
      <c r="G4" s="172"/>
      <c r="H4" s="172"/>
      <c r="I4" s="172"/>
    </row>
    <row r="5" spans="1:7" ht="4.5" customHeight="1">
      <c r="A5" s="48"/>
      <c r="B5" s="48"/>
      <c r="C5" s="48"/>
      <c r="D5" s="48"/>
      <c r="E5" s="48"/>
      <c r="F5" s="48"/>
      <c r="G5" s="48"/>
    </row>
    <row r="6" spans="1:9" ht="15">
      <c r="A6" s="170" t="s">
        <v>16</v>
      </c>
      <c r="B6" s="200" t="s">
        <v>127</v>
      </c>
      <c r="C6" s="167" t="s">
        <v>15</v>
      </c>
      <c r="D6" s="132" t="s">
        <v>293</v>
      </c>
      <c r="E6" s="132" t="s">
        <v>292</v>
      </c>
      <c r="F6" s="164" t="s">
        <v>290</v>
      </c>
      <c r="G6" s="164"/>
      <c r="H6" s="164" t="s">
        <v>163</v>
      </c>
      <c r="I6" s="164"/>
    </row>
    <row r="7" spans="1:11" ht="15">
      <c r="A7" s="171"/>
      <c r="B7" s="201"/>
      <c r="C7" s="168"/>
      <c r="D7" s="133"/>
      <c r="E7" s="133"/>
      <c r="F7" s="126" t="s">
        <v>162</v>
      </c>
      <c r="G7" s="126" t="s">
        <v>161</v>
      </c>
      <c r="H7" s="126" t="s">
        <v>162</v>
      </c>
      <c r="I7" s="126" t="s">
        <v>161</v>
      </c>
      <c r="K7" s="134"/>
    </row>
    <row r="8" spans="1:11" ht="14.25" customHeight="1">
      <c r="A8" s="14">
        <v>1</v>
      </c>
      <c r="B8" s="15">
        <v>2</v>
      </c>
      <c r="C8" s="15"/>
      <c r="D8" s="15"/>
      <c r="E8" s="15"/>
      <c r="F8" s="125">
        <v>3</v>
      </c>
      <c r="G8" s="125">
        <v>4</v>
      </c>
      <c r="H8" s="125">
        <v>5</v>
      </c>
      <c r="I8" s="125">
        <v>6</v>
      </c>
      <c r="K8" s="134"/>
    </row>
    <row r="9" spans="1:51" ht="15">
      <c r="A9" s="70" t="s">
        <v>160</v>
      </c>
      <c r="B9" s="69">
        <v>1</v>
      </c>
      <c r="C9" s="68" t="s">
        <v>159</v>
      </c>
      <c r="D9" s="67">
        <f>D11</f>
        <v>8640051525</v>
      </c>
      <c r="E9" s="67">
        <f>E11</f>
        <v>15870605166</v>
      </c>
      <c r="F9" s="67">
        <f>F11</f>
        <v>18617795043</v>
      </c>
      <c r="G9" s="67">
        <f>G11</f>
        <v>7921997836</v>
      </c>
      <c r="H9" s="67">
        <f>F9</f>
        <v>18617795043</v>
      </c>
      <c r="I9" s="67">
        <f>G9</f>
        <v>7921997836</v>
      </c>
      <c r="K9" s="131"/>
      <c r="AX9" s="67">
        <v>56822970052</v>
      </c>
      <c r="AY9" s="67">
        <v>19914468742</v>
      </c>
    </row>
    <row r="10" spans="1:51" ht="15">
      <c r="A10" s="63" t="s">
        <v>158</v>
      </c>
      <c r="B10" s="62">
        <v>2</v>
      </c>
      <c r="C10" s="64"/>
      <c r="D10" s="61"/>
      <c r="E10" s="61"/>
      <c r="F10" s="61">
        <f aca="true" t="shared" si="0" ref="F10:F25">D10+E10</f>
        <v>0</v>
      </c>
      <c r="G10" s="61"/>
      <c r="H10" s="61">
        <f aca="true" t="shared" si="1" ref="H10:H27">F10</f>
        <v>0</v>
      </c>
      <c r="I10" s="61">
        <f aca="true" t="shared" si="2" ref="I10:I27">G10</f>
        <v>0</v>
      </c>
      <c r="K10" s="131"/>
      <c r="AX10" s="127"/>
      <c r="AY10" s="127"/>
    </row>
    <row r="11" spans="1:51" ht="28.5">
      <c r="A11" s="63" t="s">
        <v>157</v>
      </c>
      <c r="B11" s="62">
        <v>10</v>
      </c>
      <c r="C11" s="64"/>
      <c r="D11" s="61">
        <v>8640051525</v>
      </c>
      <c r="E11" s="61">
        <v>15870605166</v>
      </c>
      <c r="F11" s="61">
        <f>D11+E11-5892861648</f>
        <v>18617795043</v>
      </c>
      <c r="G11" s="61">
        <v>7921997836</v>
      </c>
      <c r="H11" s="61">
        <f t="shared" si="1"/>
        <v>18617795043</v>
      </c>
      <c r="I11" s="61">
        <f t="shared" si="2"/>
        <v>7921997836</v>
      </c>
      <c r="K11" s="131"/>
      <c r="AX11" s="61">
        <f>AX9</f>
        <v>56822970052</v>
      </c>
      <c r="AY11" s="61">
        <f>AY9</f>
        <v>19914468742</v>
      </c>
    </row>
    <row r="12" spans="1:51" ht="15">
      <c r="A12" s="63" t="s">
        <v>156</v>
      </c>
      <c r="B12" s="62">
        <v>11</v>
      </c>
      <c r="C12" s="64" t="s">
        <v>155</v>
      </c>
      <c r="D12" s="61">
        <v>7619474514</v>
      </c>
      <c r="E12" s="61">
        <v>13948307770</v>
      </c>
      <c r="F12" s="61">
        <f>D12+E12-5847137038</f>
        <v>15720645246</v>
      </c>
      <c r="G12" s="61">
        <v>6228030331</v>
      </c>
      <c r="H12" s="61">
        <f t="shared" si="1"/>
        <v>15720645246</v>
      </c>
      <c r="I12" s="61">
        <f t="shared" si="2"/>
        <v>6228030331</v>
      </c>
      <c r="J12" s="128"/>
      <c r="K12" s="131"/>
      <c r="AX12" s="61">
        <v>49261620884</v>
      </c>
      <c r="AY12" s="61">
        <v>16860736366</v>
      </c>
    </row>
    <row r="13" spans="1:51" ht="28.5">
      <c r="A13" s="63" t="s">
        <v>154</v>
      </c>
      <c r="B13" s="62">
        <v>20</v>
      </c>
      <c r="C13" s="64"/>
      <c r="D13" s="61">
        <f>D11-D12</f>
        <v>1020577011</v>
      </c>
      <c r="E13" s="61">
        <f>E11-E12</f>
        <v>1922297396</v>
      </c>
      <c r="F13" s="61">
        <f>F11-F12</f>
        <v>2897149797</v>
      </c>
      <c r="G13" s="61">
        <f>G11-G12</f>
        <v>1693967505</v>
      </c>
      <c r="H13" s="61">
        <f t="shared" si="1"/>
        <v>2897149797</v>
      </c>
      <c r="I13" s="61">
        <f t="shared" si="2"/>
        <v>1693967505</v>
      </c>
      <c r="J13" s="128"/>
      <c r="K13" s="131"/>
      <c r="AX13" s="61">
        <f>AX11-AX12</f>
        <v>7561349168</v>
      </c>
      <c r="AY13" s="61">
        <f>AY11-AY12</f>
        <v>3053732376</v>
      </c>
    </row>
    <row r="14" spans="1:51" ht="15">
      <c r="A14" s="63" t="s">
        <v>153</v>
      </c>
      <c r="B14" s="62">
        <v>21</v>
      </c>
      <c r="C14" s="64" t="s">
        <v>152</v>
      </c>
      <c r="D14" s="61">
        <v>3707250</v>
      </c>
      <c r="E14" s="61">
        <v>222375307</v>
      </c>
      <c r="F14" s="61">
        <f t="shared" si="0"/>
        <v>226082557</v>
      </c>
      <c r="G14" s="61">
        <v>296346572</v>
      </c>
      <c r="H14" s="61">
        <f t="shared" si="1"/>
        <v>226082557</v>
      </c>
      <c r="I14" s="61">
        <f t="shared" si="2"/>
        <v>296346572</v>
      </c>
      <c r="J14" s="128"/>
      <c r="K14" s="131"/>
      <c r="AX14" s="61">
        <v>975564910</v>
      </c>
      <c r="AY14" s="61">
        <v>34449483</v>
      </c>
    </row>
    <row r="15" spans="1:51" ht="15">
      <c r="A15" s="63" t="s">
        <v>151</v>
      </c>
      <c r="B15" s="62">
        <v>22</v>
      </c>
      <c r="C15" s="64" t="s">
        <v>150</v>
      </c>
      <c r="D15" s="61">
        <v>1621260</v>
      </c>
      <c r="E15" s="61">
        <v>132982091</v>
      </c>
      <c r="F15" s="61">
        <f t="shared" si="0"/>
        <v>134603351</v>
      </c>
      <c r="G15" s="61">
        <v>67499934</v>
      </c>
      <c r="H15" s="61">
        <f t="shared" si="1"/>
        <v>134603351</v>
      </c>
      <c r="I15" s="61">
        <f t="shared" si="2"/>
        <v>67499934</v>
      </c>
      <c r="J15" s="128"/>
      <c r="K15" s="131"/>
      <c r="AX15" s="61">
        <v>235559051</v>
      </c>
      <c r="AY15" s="61">
        <v>138139580</v>
      </c>
    </row>
    <row r="16" spans="1:51" ht="15">
      <c r="A16" s="66" t="s">
        <v>149</v>
      </c>
      <c r="B16" s="62">
        <v>23</v>
      </c>
      <c r="C16" s="64"/>
      <c r="D16" s="65"/>
      <c r="E16" s="65"/>
      <c r="F16" s="61">
        <f t="shared" si="0"/>
        <v>0</v>
      </c>
      <c r="G16" s="65"/>
      <c r="H16" s="61">
        <f t="shared" si="1"/>
        <v>0</v>
      </c>
      <c r="I16" s="61">
        <f t="shared" si="2"/>
        <v>0</v>
      </c>
      <c r="J16" s="128"/>
      <c r="K16" s="131"/>
      <c r="AX16" s="61"/>
      <c r="AY16" s="61"/>
    </row>
    <row r="17" spans="1:51" ht="15">
      <c r="A17" s="63" t="s">
        <v>148</v>
      </c>
      <c r="B17" s="62">
        <v>24</v>
      </c>
      <c r="C17" s="64"/>
      <c r="D17" s="61"/>
      <c r="E17" s="61">
        <v>991462276</v>
      </c>
      <c r="F17" s="61">
        <f t="shared" si="0"/>
        <v>991462276</v>
      </c>
      <c r="G17" s="61">
        <v>429227928</v>
      </c>
      <c r="H17" s="61">
        <f t="shared" si="1"/>
        <v>991462276</v>
      </c>
      <c r="I17" s="61">
        <f t="shared" si="2"/>
        <v>429227928</v>
      </c>
      <c r="J17" s="128"/>
      <c r="K17" s="131"/>
      <c r="AX17" s="61">
        <v>1831184101</v>
      </c>
      <c r="AY17" s="61">
        <v>0</v>
      </c>
    </row>
    <row r="18" spans="1:51" ht="15">
      <c r="A18" s="63" t="s">
        <v>147</v>
      </c>
      <c r="B18" s="62">
        <v>25</v>
      </c>
      <c r="C18" s="64"/>
      <c r="D18" s="61">
        <v>565515173</v>
      </c>
      <c r="E18" s="61">
        <v>697300611</v>
      </c>
      <c r="F18" s="61">
        <f t="shared" si="0"/>
        <v>1262815784</v>
      </c>
      <c r="G18" s="61">
        <v>743632440</v>
      </c>
      <c r="H18" s="61">
        <f t="shared" si="1"/>
        <v>1262815784</v>
      </c>
      <c r="I18" s="61">
        <f t="shared" si="2"/>
        <v>743632440</v>
      </c>
      <c r="J18" s="128"/>
      <c r="K18" s="131"/>
      <c r="AX18" s="61">
        <v>2906071503</v>
      </c>
      <c r="AY18" s="61">
        <v>1699262313</v>
      </c>
    </row>
    <row r="19" spans="1:51" ht="28.5">
      <c r="A19" s="63" t="s">
        <v>146</v>
      </c>
      <c r="B19" s="62">
        <v>30</v>
      </c>
      <c r="C19" s="64"/>
      <c r="D19" s="61">
        <f>D13+(D14-D15)-(D17+D18)</f>
        <v>457147828</v>
      </c>
      <c r="E19" s="61">
        <f>E13+(E14-E15)-(E17+E18)</f>
        <v>322927725</v>
      </c>
      <c r="F19" s="61">
        <f>F13+(F14-F15)-(F17+F18)</f>
        <v>734350943</v>
      </c>
      <c r="G19" s="61">
        <f>G13+(G14-G15)-(G17+G18)</f>
        <v>749953775</v>
      </c>
      <c r="H19" s="61">
        <f t="shared" si="1"/>
        <v>734350943</v>
      </c>
      <c r="I19" s="61">
        <f t="shared" si="2"/>
        <v>749953775</v>
      </c>
      <c r="J19" s="128"/>
      <c r="K19" s="131"/>
      <c r="AX19" s="61">
        <f>AX13+(AX14-AX15)-(AX17+AX18)</f>
        <v>3564099423</v>
      </c>
      <c r="AY19" s="61">
        <f>AY13+(AY14-AY15)-(AY17+AY18)</f>
        <v>1250779966</v>
      </c>
    </row>
    <row r="20" spans="1:51" ht="15">
      <c r="A20" s="63" t="s">
        <v>145</v>
      </c>
      <c r="B20" s="62">
        <v>31</v>
      </c>
      <c r="C20" s="64"/>
      <c r="D20" s="61"/>
      <c r="E20" s="61"/>
      <c r="F20" s="61">
        <f t="shared" si="0"/>
        <v>0</v>
      </c>
      <c r="G20" s="61">
        <v>0</v>
      </c>
      <c r="H20" s="61">
        <f t="shared" si="1"/>
        <v>0</v>
      </c>
      <c r="I20" s="61">
        <f t="shared" si="2"/>
        <v>0</v>
      </c>
      <c r="J20" s="128"/>
      <c r="K20" s="131"/>
      <c r="AX20" s="61">
        <v>580539815</v>
      </c>
      <c r="AY20" s="61">
        <v>0</v>
      </c>
    </row>
    <row r="21" spans="1:51" ht="15">
      <c r="A21" s="63" t="s">
        <v>144</v>
      </c>
      <c r="B21" s="62">
        <v>32</v>
      </c>
      <c r="C21" s="64"/>
      <c r="D21" s="61"/>
      <c r="E21" s="61"/>
      <c r="F21" s="61">
        <f t="shared" si="0"/>
        <v>0</v>
      </c>
      <c r="G21" s="61"/>
      <c r="H21" s="61">
        <f t="shared" si="1"/>
        <v>0</v>
      </c>
      <c r="I21" s="61">
        <f t="shared" si="2"/>
        <v>0</v>
      </c>
      <c r="J21" s="128"/>
      <c r="K21" s="131"/>
      <c r="AX21" s="61">
        <v>291583804</v>
      </c>
      <c r="AY21" s="61">
        <v>0</v>
      </c>
    </row>
    <row r="22" spans="1:51" ht="15">
      <c r="A22" s="63" t="s">
        <v>143</v>
      </c>
      <c r="B22" s="62">
        <v>40</v>
      </c>
      <c r="C22" s="64"/>
      <c r="D22" s="61"/>
      <c r="E22" s="61">
        <f>E20-E21</f>
        <v>0</v>
      </c>
      <c r="F22" s="61">
        <f t="shared" si="0"/>
        <v>0</v>
      </c>
      <c r="G22" s="61">
        <v>0</v>
      </c>
      <c r="H22" s="61">
        <f t="shared" si="1"/>
        <v>0</v>
      </c>
      <c r="I22" s="61">
        <f t="shared" si="2"/>
        <v>0</v>
      </c>
      <c r="J22" s="128"/>
      <c r="K22" s="131"/>
      <c r="AX22" s="61">
        <f>AX20-AX21</f>
        <v>288956011</v>
      </c>
      <c r="AY22" s="61">
        <f>AY20-AY21</f>
        <v>0</v>
      </c>
    </row>
    <row r="23" spans="1:51" ht="27" customHeight="1">
      <c r="A23" s="63" t="s">
        <v>142</v>
      </c>
      <c r="B23" s="62">
        <v>50</v>
      </c>
      <c r="C23" s="64"/>
      <c r="D23" s="61">
        <f>D19+D22</f>
        <v>457147828</v>
      </c>
      <c r="E23" s="61">
        <f>E19+E22</f>
        <v>322927725</v>
      </c>
      <c r="F23" s="61">
        <f>F19+F22</f>
        <v>734350943</v>
      </c>
      <c r="G23" s="61">
        <f>G19+G22</f>
        <v>749953775</v>
      </c>
      <c r="H23" s="61">
        <f t="shared" si="1"/>
        <v>734350943</v>
      </c>
      <c r="I23" s="61">
        <f t="shared" si="2"/>
        <v>749953775</v>
      </c>
      <c r="J23" s="128"/>
      <c r="K23" s="131"/>
      <c r="AX23" s="61">
        <f>AX19+AX22</f>
        <v>3853055434</v>
      </c>
      <c r="AY23" s="61">
        <f>AY19+AY22</f>
        <v>1250779966</v>
      </c>
    </row>
    <row r="24" spans="1:51" ht="15">
      <c r="A24" s="63" t="s">
        <v>141</v>
      </c>
      <c r="B24" s="62">
        <v>51</v>
      </c>
      <c r="C24" s="64" t="s">
        <v>139</v>
      </c>
      <c r="D24" s="61">
        <v>128001392</v>
      </c>
      <c r="E24" s="61">
        <v>50730143</v>
      </c>
      <c r="F24" s="61">
        <f t="shared" si="0"/>
        <v>178731535</v>
      </c>
      <c r="G24" s="61">
        <v>137678466</v>
      </c>
      <c r="H24" s="61">
        <f t="shared" si="1"/>
        <v>178731535</v>
      </c>
      <c r="I24" s="61">
        <f t="shared" si="2"/>
        <v>137678466</v>
      </c>
      <c r="J24" s="128"/>
      <c r="K24" s="131"/>
      <c r="AX24" s="61">
        <f>449164426+257383059</f>
        <v>706547485</v>
      </c>
      <c r="AY24" s="61">
        <v>350218390</v>
      </c>
    </row>
    <row r="25" spans="1:51" ht="15">
      <c r="A25" s="63" t="s">
        <v>140</v>
      </c>
      <c r="B25" s="62">
        <v>52</v>
      </c>
      <c r="C25" s="64" t="s">
        <v>139</v>
      </c>
      <c r="D25" s="61"/>
      <c r="E25" s="61"/>
      <c r="F25" s="61">
        <f t="shared" si="0"/>
        <v>0</v>
      </c>
      <c r="G25" s="61"/>
      <c r="H25" s="61">
        <f t="shared" si="1"/>
        <v>0</v>
      </c>
      <c r="I25" s="61">
        <f t="shared" si="2"/>
        <v>0</v>
      </c>
      <c r="J25" s="128"/>
      <c r="K25" s="131"/>
      <c r="AX25" s="61"/>
      <c r="AY25" s="61"/>
    </row>
    <row r="26" spans="1:51" ht="28.5">
      <c r="A26" s="63" t="s">
        <v>138</v>
      </c>
      <c r="B26" s="62">
        <v>60</v>
      </c>
      <c r="C26" s="64"/>
      <c r="D26" s="61">
        <f>D23-D24</f>
        <v>329146436</v>
      </c>
      <c r="E26" s="61">
        <f>E23-E24</f>
        <v>272197582</v>
      </c>
      <c r="F26" s="61">
        <f>F23-F24</f>
        <v>555619408</v>
      </c>
      <c r="G26" s="61">
        <f>G23-G24</f>
        <v>612275309</v>
      </c>
      <c r="H26" s="61">
        <f t="shared" si="1"/>
        <v>555619408</v>
      </c>
      <c r="I26" s="61">
        <f t="shared" si="2"/>
        <v>612275309</v>
      </c>
      <c r="J26" s="128"/>
      <c r="K26" s="131"/>
      <c r="AX26" s="61">
        <f>AX23-AX24</f>
        <v>3146507949</v>
      </c>
      <c r="AY26" s="61">
        <f>AY23-AY24</f>
        <v>900561576</v>
      </c>
    </row>
    <row r="27" spans="1:51" ht="15">
      <c r="A27" s="60" t="s">
        <v>137</v>
      </c>
      <c r="B27" s="59">
        <v>70</v>
      </c>
      <c r="C27" s="118"/>
      <c r="D27" s="58">
        <f>D26/3000000</f>
        <v>109.71547866666667</v>
      </c>
      <c r="E27" s="58">
        <f>E26/3000000</f>
        <v>90.73252733333334</v>
      </c>
      <c r="F27" s="58">
        <f>F26/3000000</f>
        <v>185.20646933333333</v>
      </c>
      <c r="G27" s="58">
        <f>G26/1000000</f>
        <v>612.275309</v>
      </c>
      <c r="H27" s="58">
        <f t="shared" si="1"/>
        <v>185.20646933333333</v>
      </c>
      <c r="I27" s="58">
        <f t="shared" si="2"/>
        <v>612.275309</v>
      </c>
      <c r="J27" s="128"/>
      <c r="K27" s="131"/>
      <c r="AX27" s="58">
        <f>AX26/1000000</f>
        <v>3146.507949</v>
      </c>
      <c r="AY27" s="58">
        <f>AY26/1000000</f>
        <v>900.561576</v>
      </c>
    </row>
    <row r="28" spans="1:11" ht="15">
      <c r="A28" s="129"/>
      <c r="B28" s="130"/>
      <c r="C28" s="130"/>
      <c r="D28" s="130"/>
      <c r="E28" s="130"/>
      <c r="F28" s="131"/>
      <c r="G28" s="131"/>
      <c r="H28" s="131"/>
      <c r="I28" s="131"/>
      <c r="J28" s="128"/>
      <c r="K28" s="134"/>
    </row>
    <row r="29" spans="1:11" ht="12.75">
      <c r="A29" s="169" t="s">
        <v>280</v>
      </c>
      <c r="B29" s="169"/>
      <c r="C29" s="169"/>
      <c r="D29" s="169"/>
      <c r="E29" s="169"/>
      <c r="F29" s="169"/>
      <c r="H29" s="123" t="s">
        <v>285</v>
      </c>
      <c r="K29" s="134"/>
    </row>
    <row r="30" spans="1:11" ht="12" customHeight="1">
      <c r="A30" s="189" t="s">
        <v>133</v>
      </c>
      <c r="B30" s="189"/>
      <c r="C30" s="189"/>
      <c r="D30" s="189"/>
      <c r="E30" s="189"/>
      <c r="F30" s="189"/>
      <c r="H30" s="124" t="s">
        <v>281</v>
      </c>
      <c r="I30" s="124"/>
      <c r="K30" s="134"/>
    </row>
    <row r="31" spans="2:11" ht="15.75">
      <c r="B31" s="54"/>
      <c r="C31" s="54"/>
      <c r="D31" s="54"/>
      <c r="E31" s="54"/>
      <c r="F31" s="53"/>
      <c r="G31" s="52"/>
      <c r="K31" s="134"/>
    </row>
    <row r="32" spans="1:7" ht="12.75">
      <c r="A32" s="52"/>
      <c r="B32" s="52"/>
      <c r="C32" s="52"/>
      <c r="D32" s="52"/>
      <c r="E32" s="52">
        <v>632</v>
      </c>
      <c r="F32" s="52"/>
      <c r="G32" s="52"/>
    </row>
    <row r="33" ht="12.75">
      <c r="E33" s="128">
        <v>1912604378</v>
      </c>
    </row>
    <row r="34" ht="12.75">
      <c r="E34" s="128">
        <v>440993970</v>
      </c>
    </row>
    <row r="35" ht="12.75">
      <c r="E35" s="128">
        <v>362462740</v>
      </c>
    </row>
    <row r="36" ht="12.75">
      <c r="E36" s="128">
        <v>3131075950</v>
      </c>
    </row>
    <row r="37" spans="5:7" ht="12.75">
      <c r="E37" s="137">
        <f>SUM(E33:E36)</f>
        <v>5847137038</v>
      </c>
      <c r="F37" s="137"/>
      <c r="G37" s="137"/>
    </row>
  </sheetData>
  <mergeCells count="12">
    <mergeCell ref="A29:F29"/>
    <mergeCell ref="A30:F30"/>
    <mergeCell ref="A1:B1"/>
    <mergeCell ref="A6:A7"/>
    <mergeCell ref="B6:B7"/>
    <mergeCell ref="A3:I3"/>
    <mergeCell ref="A4:I4"/>
    <mergeCell ref="F6:G6"/>
    <mergeCell ref="H6:I6"/>
    <mergeCell ref="H2:I2"/>
    <mergeCell ref="H1:I1"/>
    <mergeCell ref="C6:C7"/>
  </mergeCells>
  <printOptions/>
  <pageMargins left="0.96" right="0.17" top="0.19" bottom="0.19" header="0.17" footer="0.1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4"/>
  <sheetViews>
    <sheetView workbookViewId="0" topLeftCell="A16">
      <selection activeCell="A5" sqref="A5:G5"/>
    </sheetView>
  </sheetViews>
  <sheetFormatPr defaultColWidth="9.140625" defaultRowHeight="12.75"/>
  <cols>
    <col min="1" max="1" width="51.00390625" style="0" customWidth="1"/>
    <col min="2" max="2" width="4.28125" style="47" customWidth="1"/>
    <col min="3" max="3" width="5.8515625" style="47" customWidth="1"/>
    <col min="4" max="4" width="15.7109375" style="47" hidden="1" customWidth="1"/>
    <col min="5" max="5" width="16.00390625" style="47" hidden="1" customWidth="1"/>
    <col min="6" max="6" width="15.8515625" style="0" customWidth="1"/>
    <col min="7" max="7" width="16.140625" style="0" customWidth="1"/>
  </cols>
  <sheetData>
    <row r="1" spans="1:7" ht="15.75">
      <c r="A1" s="73" t="s">
        <v>232</v>
      </c>
      <c r="C1" s="44"/>
      <c r="D1" s="44"/>
      <c r="E1" s="44"/>
      <c r="F1" s="44"/>
      <c r="G1" s="44" t="s">
        <v>254</v>
      </c>
    </row>
    <row r="2" spans="1:7" ht="25.5" customHeight="1">
      <c r="A2" s="51" t="s">
        <v>279</v>
      </c>
      <c r="B2"/>
      <c r="C2"/>
      <c r="D2"/>
      <c r="E2"/>
      <c r="F2" s="185" t="s">
        <v>130</v>
      </c>
      <c r="G2" s="185"/>
    </row>
    <row r="3" spans="1:8" ht="15.75">
      <c r="A3" s="49"/>
      <c r="F3" s="47"/>
      <c r="G3" s="44"/>
      <c r="H3" s="44"/>
    </row>
    <row r="4" spans="1:7" ht="18">
      <c r="A4" s="158" t="s">
        <v>300</v>
      </c>
      <c r="B4" s="158"/>
      <c r="C4" s="158"/>
      <c r="D4" s="158"/>
      <c r="E4" s="158"/>
      <c r="F4" s="158"/>
      <c r="G4" s="158"/>
    </row>
    <row r="5" spans="1:7" ht="15">
      <c r="A5" s="173" t="s">
        <v>202</v>
      </c>
      <c r="B5" s="173"/>
      <c r="C5" s="173"/>
      <c r="D5" s="173"/>
      <c r="E5" s="173"/>
      <c r="F5" s="173"/>
      <c r="G5" s="173"/>
    </row>
    <row r="6" spans="1:7" ht="15">
      <c r="A6" s="174" t="s">
        <v>201</v>
      </c>
      <c r="B6" s="174"/>
      <c r="C6" s="174"/>
      <c r="D6" s="174"/>
      <c r="E6" s="174"/>
      <c r="F6" s="174"/>
      <c r="G6" s="174"/>
    </row>
    <row r="7" spans="1:7" ht="15">
      <c r="A7" s="173" t="s">
        <v>286</v>
      </c>
      <c r="B7" s="173"/>
      <c r="C7" s="173"/>
      <c r="D7" s="173"/>
      <c r="E7" s="173"/>
      <c r="F7" s="173"/>
      <c r="G7" s="173"/>
    </row>
    <row r="9" spans="1:7" ht="16.5" customHeight="1">
      <c r="A9" s="155" t="s">
        <v>200</v>
      </c>
      <c r="B9" s="155" t="s">
        <v>199</v>
      </c>
      <c r="C9" s="156" t="s">
        <v>15</v>
      </c>
      <c r="D9" s="136"/>
      <c r="E9" s="136"/>
      <c r="F9" s="157" t="s">
        <v>198</v>
      </c>
      <c r="G9" s="157"/>
    </row>
    <row r="10" spans="1:7" ht="16.5" customHeight="1">
      <c r="A10" s="155"/>
      <c r="B10" s="155"/>
      <c r="C10" s="156"/>
      <c r="D10" s="136"/>
      <c r="E10" s="136"/>
      <c r="F10" s="88" t="s">
        <v>162</v>
      </c>
      <c r="G10" s="87" t="s">
        <v>161</v>
      </c>
    </row>
    <row r="11" spans="1:7" ht="16.5" customHeight="1">
      <c r="A11" s="84" t="s">
        <v>197</v>
      </c>
      <c r="B11" s="86"/>
      <c r="C11" s="86"/>
      <c r="D11" s="83"/>
      <c r="E11" s="86"/>
      <c r="F11" s="85"/>
      <c r="G11" s="84"/>
    </row>
    <row r="12" spans="1:7" ht="16.5" customHeight="1">
      <c r="A12" s="81" t="s">
        <v>196</v>
      </c>
      <c r="B12" s="80">
        <v>1</v>
      </c>
      <c r="C12" s="80"/>
      <c r="D12" s="79">
        <v>14024356449</v>
      </c>
      <c r="E12" s="83">
        <v>15558563949</v>
      </c>
      <c r="F12" s="83">
        <f>D12+E12</f>
        <v>29582920398</v>
      </c>
      <c r="G12" s="83">
        <v>19068135390</v>
      </c>
    </row>
    <row r="13" spans="1:7" ht="16.5" customHeight="1">
      <c r="A13" s="81" t="s">
        <v>195</v>
      </c>
      <c r="B13" s="80">
        <v>2</v>
      </c>
      <c r="C13" s="80"/>
      <c r="D13" s="79">
        <v>-12059401988</v>
      </c>
      <c r="E13" s="79">
        <v>-23221371133</v>
      </c>
      <c r="F13" s="79">
        <f aca="true" t="shared" si="0" ref="F13:F39">D13+E13</f>
        <v>-35280773121</v>
      </c>
      <c r="G13" s="79">
        <v>-16789895592</v>
      </c>
    </row>
    <row r="14" spans="1:7" ht="16.5" customHeight="1">
      <c r="A14" s="81" t="s">
        <v>194</v>
      </c>
      <c r="B14" s="80">
        <v>3</v>
      </c>
      <c r="C14" s="80"/>
      <c r="D14" s="79">
        <v>-574863750</v>
      </c>
      <c r="E14" s="79">
        <v>-1614612000</v>
      </c>
      <c r="F14" s="79">
        <f t="shared" si="0"/>
        <v>-2189475750</v>
      </c>
      <c r="G14" s="79">
        <v>-1260263500</v>
      </c>
    </row>
    <row r="15" spans="1:7" ht="16.5" customHeight="1">
      <c r="A15" s="81" t="s">
        <v>193</v>
      </c>
      <c r="B15" s="80">
        <v>4</v>
      </c>
      <c r="C15" s="80"/>
      <c r="D15" s="79">
        <v>-1621260</v>
      </c>
      <c r="E15" s="79">
        <v>-132982091</v>
      </c>
      <c r="F15" s="79">
        <f t="shared" si="0"/>
        <v>-134603351</v>
      </c>
      <c r="G15" s="79">
        <v>-67499934</v>
      </c>
    </row>
    <row r="16" spans="1:7" ht="16.5" customHeight="1">
      <c r="A16" s="81" t="s">
        <v>192</v>
      </c>
      <c r="B16" s="80">
        <v>5</v>
      </c>
      <c r="C16" s="80"/>
      <c r="D16" s="79">
        <v>-228418391</v>
      </c>
      <c r="E16" s="79">
        <v>-194584584</v>
      </c>
      <c r="F16" s="79">
        <f t="shared" si="0"/>
        <v>-423002975</v>
      </c>
      <c r="G16" s="79">
        <v>-84000000</v>
      </c>
    </row>
    <row r="17" spans="1:7" ht="16.5" customHeight="1">
      <c r="A17" s="81" t="s">
        <v>191</v>
      </c>
      <c r="B17" s="80">
        <v>6</v>
      </c>
      <c r="C17" s="80"/>
      <c r="D17" s="79">
        <v>1683920700</v>
      </c>
      <c r="E17" s="79">
        <v>5379241836</v>
      </c>
      <c r="F17" s="83">
        <f t="shared" si="0"/>
        <v>7063162536</v>
      </c>
      <c r="G17" s="79">
        <v>2845543642</v>
      </c>
    </row>
    <row r="18" spans="1:7" ht="16.5" customHeight="1">
      <c r="A18" s="81" t="s">
        <v>190</v>
      </c>
      <c r="B18" s="80">
        <v>7</v>
      </c>
      <c r="C18" s="80"/>
      <c r="D18" s="79">
        <v>-4652782084</v>
      </c>
      <c r="E18" s="79">
        <v>-7469625660</v>
      </c>
      <c r="F18" s="79">
        <f t="shared" si="0"/>
        <v>-12122407744</v>
      </c>
      <c r="G18" s="79">
        <v>-5508345156</v>
      </c>
    </row>
    <row r="19" spans="1:7" ht="16.5" customHeight="1">
      <c r="A19" s="81" t="s">
        <v>189</v>
      </c>
      <c r="B19" s="80">
        <v>20</v>
      </c>
      <c r="C19" s="80"/>
      <c r="D19" s="79">
        <v>-1808810324</v>
      </c>
      <c r="E19" s="79">
        <v>-11695369683</v>
      </c>
      <c r="F19" s="79">
        <f t="shared" si="0"/>
        <v>-13504180007</v>
      </c>
      <c r="G19" s="79">
        <v>-1796325150</v>
      </c>
    </row>
    <row r="20" spans="1:7" ht="15">
      <c r="A20" s="81" t="s">
        <v>188</v>
      </c>
      <c r="B20" s="80"/>
      <c r="C20" s="80"/>
      <c r="D20" s="79"/>
      <c r="E20" s="79"/>
      <c r="F20" s="83"/>
      <c r="G20" s="79"/>
    </row>
    <row r="21" spans="1:7" ht="30">
      <c r="A21" s="82" t="s">
        <v>187</v>
      </c>
      <c r="B21" s="80">
        <v>21</v>
      </c>
      <c r="C21" s="80"/>
      <c r="D21" s="79">
        <v>-14865021</v>
      </c>
      <c r="E21" s="79">
        <v>-4294541567</v>
      </c>
      <c r="F21" s="79">
        <f>D21+E21</f>
        <v>-4309406588</v>
      </c>
      <c r="G21" s="79">
        <v>-538754355</v>
      </c>
    </row>
    <row r="22" spans="1:7" ht="30">
      <c r="A22" s="82" t="s">
        <v>186</v>
      </c>
      <c r="B22" s="80">
        <v>22</v>
      </c>
      <c r="C22" s="80"/>
      <c r="D22" s="79"/>
      <c r="E22" s="79"/>
      <c r="F22" s="83"/>
      <c r="G22" s="79"/>
    </row>
    <row r="23" spans="1:7" ht="30">
      <c r="A23" s="82" t="s">
        <v>185</v>
      </c>
      <c r="B23" s="80">
        <v>23</v>
      </c>
      <c r="C23" s="80"/>
      <c r="D23" s="79"/>
      <c r="E23" s="79"/>
      <c r="F23" s="79"/>
      <c r="G23" s="79"/>
    </row>
    <row r="24" spans="1:7" ht="30">
      <c r="A24" s="82" t="s">
        <v>184</v>
      </c>
      <c r="B24" s="80">
        <v>24</v>
      </c>
      <c r="C24" s="80"/>
      <c r="D24" s="79"/>
      <c r="E24" s="79"/>
      <c r="F24" s="79"/>
      <c r="G24" s="79"/>
    </row>
    <row r="25" spans="1:7" ht="15">
      <c r="A25" s="81" t="s">
        <v>183</v>
      </c>
      <c r="B25" s="80">
        <v>25</v>
      </c>
      <c r="C25" s="80"/>
      <c r="D25" s="79"/>
      <c r="E25" s="79"/>
      <c r="F25" s="79"/>
      <c r="G25" s="79"/>
    </row>
    <row r="26" spans="1:7" ht="15">
      <c r="A26" s="81" t="s">
        <v>182</v>
      </c>
      <c r="B26" s="80">
        <v>30</v>
      </c>
      <c r="C26" s="80"/>
      <c r="D26" s="79"/>
      <c r="E26" s="79">
        <v>-9662382994</v>
      </c>
      <c r="F26" s="79">
        <f t="shared" si="0"/>
        <v>-9662382994</v>
      </c>
      <c r="G26" s="79">
        <v>-531496480</v>
      </c>
    </row>
    <row r="27" spans="1:7" ht="15">
      <c r="A27" s="81" t="s">
        <v>181</v>
      </c>
      <c r="B27" s="80">
        <v>26</v>
      </c>
      <c r="C27" s="80"/>
      <c r="D27" s="79"/>
      <c r="E27" s="79"/>
      <c r="F27" s="83"/>
      <c r="G27" s="79"/>
    </row>
    <row r="28" spans="1:7" ht="15">
      <c r="A28" s="81" t="s">
        <v>180</v>
      </c>
      <c r="B28" s="80">
        <v>27</v>
      </c>
      <c r="C28" s="80"/>
      <c r="D28" s="79">
        <v>3707250</v>
      </c>
      <c r="E28" s="79">
        <v>132158573</v>
      </c>
      <c r="F28" s="83">
        <f t="shared" si="0"/>
        <v>135865823</v>
      </c>
      <c r="G28" s="79">
        <v>7257875</v>
      </c>
    </row>
    <row r="29" spans="1:7" ht="15">
      <c r="A29" s="81" t="s">
        <v>179</v>
      </c>
      <c r="B29" s="80"/>
      <c r="C29" s="80"/>
      <c r="D29" s="79"/>
      <c r="E29" s="79"/>
      <c r="F29" s="83"/>
      <c r="G29" s="79"/>
    </row>
    <row r="30" spans="1:7" ht="30">
      <c r="A30" s="82" t="s">
        <v>178</v>
      </c>
      <c r="B30" s="80">
        <v>31</v>
      </c>
      <c r="C30" s="80"/>
      <c r="D30" s="79"/>
      <c r="E30" s="79"/>
      <c r="F30" s="83"/>
      <c r="G30" s="79"/>
    </row>
    <row r="31" spans="1:7" ht="30">
      <c r="A31" s="82" t="s">
        <v>177</v>
      </c>
      <c r="B31" s="80">
        <v>32</v>
      </c>
      <c r="C31" s="80"/>
      <c r="D31" s="79"/>
      <c r="E31" s="79"/>
      <c r="F31" s="83"/>
      <c r="G31" s="79"/>
    </row>
    <row r="32" spans="1:7" ht="15">
      <c r="A32" s="81" t="s">
        <v>176</v>
      </c>
      <c r="B32" s="80">
        <v>33</v>
      </c>
      <c r="C32" s="80"/>
      <c r="D32" s="79">
        <v>1000000000</v>
      </c>
      <c r="E32" s="79">
        <v>3441089686</v>
      </c>
      <c r="F32" s="83">
        <f t="shared" si="0"/>
        <v>4441089686</v>
      </c>
      <c r="G32" s="79">
        <v>3484000000</v>
      </c>
    </row>
    <row r="33" spans="1:7" ht="15">
      <c r="A33" s="81" t="s">
        <v>175</v>
      </c>
      <c r="B33" s="80">
        <v>34</v>
      </c>
      <c r="C33" s="80"/>
      <c r="D33" s="79"/>
      <c r="E33" s="79">
        <v>-31226553550</v>
      </c>
      <c r="F33" s="79">
        <f t="shared" si="0"/>
        <v>-31226553550</v>
      </c>
      <c r="G33" s="79">
        <v>-1965944400</v>
      </c>
    </row>
    <row r="34" spans="1:7" ht="15">
      <c r="A34" s="81" t="s">
        <v>174</v>
      </c>
      <c r="B34" s="80">
        <v>35</v>
      </c>
      <c r="C34" s="80"/>
      <c r="D34" s="79"/>
      <c r="E34" s="79"/>
      <c r="F34" s="79"/>
      <c r="G34" s="79"/>
    </row>
    <row r="35" spans="1:7" ht="15">
      <c r="A35" s="81" t="s">
        <v>173</v>
      </c>
      <c r="B35" s="80">
        <v>36</v>
      </c>
      <c r="C35" s="80"/>
      <c r="D35" s="79">
        <v>-5000000</v>
      </c>
      <c r="E35" s="79">
        <v>-159800000</v>
      </c>
      <c r="F35" s="79">
        <f t="shared" si="0"/>
        <v>-164800000</v>
      </c>
      <c r="G35" s="79"/>
    </row>
    <row r="36" spans="1:7" ht="15.75" customHeight="1">
      <c r="A36" s="81" t="s">
        <v>172</v>
      </c>
      <c r="B36" s="80">
        <v>40</v>
      </c>
      <c r="C36" s="80"/>
      <c r="D36" s="79">
        <v>1495000000</v>
      </c>
      <c r="E36" s="79">
        <v>-27945263864</v>
      </c>
      <c r="F36" s="79">
        <f t="shared" si="0"/>
        <v>-26450263864</v>
      </c>
      <c r="G36" s="79">
        <v>1518055600</v>
      </c>
    </row>
    <row r="37" spans="1:7" ht="15.75" customHeight="1">
      <c r="A37" s="81" t="s">
        <v>171</v>
      </c>
      <c r="B37" s="80">
        <v>50</v>
      </c>
      <c r="C37" s="80"/>
      <c r="D37" s="79">
        <v>-324968095</v>
      </c>
      <c r="E37" s="79">
        <v>-49303016541</v>
      </c>
      <c r="F37" s="79">
        <f t="shared" si="0"/>
        <v>-49627984636</v>
      </c>
      <c r="G37" s="79">
        <v>-809766030</v>
      </c>
    </row>
    <row r="38" spans="1:7" ht="15.75" customHeight="1">
      <c r="A38" s="81" t="s">
        <v>170</v>
      </c>
      <c r="B38" s="80">
        <v>60</v>
      </c>
      <c r="C38" s="80"/>
      <c r="D38" s="79">
        <v>368432849</v>
      </c>
      <c r="E38" s="79">
        <v>50593625604</v>
      </c>
      <c r="F38" s="83">
        <f t="shared" si="0"/>
        <v>50962058453</v>
      </c>
      <c r="G38" s="79">
        <v>2028310291</v>
      </c>
    </row>
    <row r="39" spans="1:7" ht="15.75" customHeight="1">
      <c r="A39" s="81" t="s">
        <v>169</v>
      </c>
      <c r="B39" s="80">
        <v>70</v>
      </c>
      <c r="C39" s="80"/>
      <c r="D39" s="79">
        <v>43464754</v>
      </c>
      <c r="E39" s="79">
        <v>1290609063</v>
      </c>
      <c r="F39" s="83">
        <f t="shared" si="0"/>
        <v>1334073817</v>
      </c>
      <c r="G39" s="79">
        <v>1218544261</v>
      </c>
    </row>
    <row r="40" spans="1:7" ht="15">
      <c r="A40" s="75" t="s">
        <v>168</v>
      </c>
      <c r="B40" s="78">
        <v>61</v>
      </c>
      <c r="C40" s="77" t="s">
        <v>167</v>
      </c>
      <c r="D40" s="77"/>
      <c r="E40" s="77"/>
      <c r="F40" s="76"/>
      <c r="G40" s="75"/>
    </row>
    <row r="41" spans="1:7" ht="14.25">
      <c r="A41" s="55"/>
      <c r="B41" s="74"/>
      <c r="C41" s="74"/>
      <c r="D41" s="74"/>
      <c r="E41" s="74"/>
      <c r="F41" s="55"/>
      <c r="G41" s="55"/>
    </row>
    <row r="42" spans="2:7" ht="14.25">
      <c r="B42" s="74"/>
      <c r="C42" s="74"/>
      <c r="D42" s="74"/>
      <c r="E42" s="74"/>
      <c r="F42" s="188" t="s">
        <v>297</v>
      </c>
      <c r="G42" s="188"/>
    </row>
    <row r="43" spans="1:7" ht="14.25">
      <c r="A43" s="74" t="s">
        <v>135</v>
      </c>
      <c r="B43" s="74"/>
      <c r="C43" s="74"/>
      <c r="D43" s="74"/>
      <c r="E43" s="74"/>
      <c r="F43" s="188" t="s">
        <v>282</v>
      </c>
      <c r="G43" s="188"/>
    </row>
    <row r="44" spans="1:7" ht="14.25">
      <c r="A44" s="74" t="s">
        <v>133</v>
      </c>
      <c r="B44" s="74"/>
      <c r="C44" s="74"/>
      <c r="D44" s="74"/>
      <c r="E44" s="74"/>
      <c r="F44" s="188" t="s">
        <v>132</v>
      </c>
      <c r="G44" s="188"/>
    </row>
  </sheetData>
  <mergeCells count="12">
    <mergeCell ref="F2:G2"/>
    <mergeCell ref="F42:G42"/>
    <mergeCell ref="A4:G4"/>
    <mergeCell ref="F43:G43"/>
    <mergeCell ref="F44:G44"/>
    <mergeCell ref="A5:G5"/>
    <mergeCell ref="A6:G6"/>
    <mergeCell ref="A7:G7"/>
    <mergeCell ref="A9:A10"/>
    <mergeCell ref="B9:B10"/>
    <mergeCell ref="C9:C10"/>
    <mergeCell ref="F9:G9"/>
  </mergeCells>
  <printOptions/>
  <pageMargins left="0.75" right="0.17" top="0.45" bottom="0.6" header="0.43"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37"/>
  <sheetViews>
    <sheetView tabSelected="1" workbookViewId="0" topLeftCell="A1">
      <selection activeCell="A27" sqref="A27"/>
    </sheetView>
  </sheetViews>
  <sheetFormatPr defaultColWidth="9.140625" defaultRowHeight="12.75"/>
  <cols>
    <col min="1" max="1" width="94.421875" style="89" customWidth="1"/>
    <col min="2" max="2" width="14.140625" style="89" customWidth="1"/>
    <col min="3" max="3" width="14.28125" style="89" customWidth="1"/>
    <col min="4" max="16384" width="9.140625" style="89" customWidth="1"/>
  </cols>
  <sheetData>
    <row r="1" ht="15">
      <c r="A1" s="100" t="s">
        <v>230</v>
      </c>
    </row>
    <row r="2" ht="15">
      <c r="A2" s="100" t="s">
        <v>283</v>
      </c>
    </row>
    <row r="3" ht="15">
      <c r="A3" s="100" t="s">
        <v>229</v>
      </c>
    </row>
    <row r="4" ht="15">
      <c r="A4" s="51"/>
    </row>
    <row r="5" ht="18.75">
      <c r="A5" s="99" t="s">
        <v>228</v>
      </c>
    </row>
    <row r="6" ht="19.5">
      <c r="A6" s="98" t="s">
        <v>294</v>
      </c>
    </row>
    <row r="7" ht="15.75">
      <c r="A7" s="97"/>
    </row>
    <row r="8" ht="15.75">
      <c r="A8" s="96" t="s">
        <v>227</v>
      </c>
    </row>
    <row r="9" ht="15.75">
      <c r="A9" s="95" t="s">
        <v>226</v>
      </c>
    </row>
    <row r="10" ht="15.75">
      <c r="A10" s="95" t="s">
        <v>225</v>
      </c>
    </row>
    <row r="11" ht="15.75">
      <c r="A11" s="95" t="s">
        <v>224</v>
      </c>
    </row>
    <row r="12" ht="31.5">
      <c r="A12" s="95" t="s">
        <v>223</v>
      </c>
    </row>
    <row r="13" ht="15.75">
      <c r="A13" s="96" t="s">
        <v>222</v>
      </c>
    </row>
    <row r="14" ht="15.75">
      <c r="A14" s="95" t="s">
        <v>221</v>
      </c>
    </row>
    <row r="15" ht="15.75">
      <c r="A15" s="95" t="s">
        <v>220</v>
      </c>
    </row>
    <row r="16" ht="15.75">
      <c r="A16" s="96" t="s">
        <v>219</v>
      </c>
    </row>
    <row r="17" ht="15.75">
      <c r="A17" s="95" t="s">
        <v>218</v>
      </c>
    </row>
    <row r="18" ht="15.75">
      <c r="A18" s="95" t="s">
        <v>217</v>
      </c>
    </row>
    <row r="19" ht="15.75">
      <c r="A19" s="95" t="s">
        <v>216</v>
      </c>
    </row>
    <row r="20" ht="15.75">
      <c r="A20" s="96" t="s">
        <v>215</v>
      </c>
    </row>
    <row r="21" ht="47.25">
      <c r="A21" s="95" t="s">
        <v>214</v>
      </c>
    </row>
    <row r="22" ht="15.75">
      <c r="A22" s="96" t="s">
        <v>213</v>
      </c>
    </row>
    <row r="23" ht="15.75">
      <c r="A23" s="95" t="s">
        <v>212</v>
      </c>
    </row>
    <row r="24" ht="47.25">
      <c r="A24" s="95" t="s">
        <v>211</v>
      </c>
    </row>
    <row r="25" ht="47.25">
      <c r="A25" s="95" t="s">
        <v>210</v>
      </c>
    </row>
    <row r="26" ht="31.5">
      <c r="A26" s="95" t="s">
        <v>309</v>
      </c>
    </row>
    <row r="27" ht="48" customHeight="1">
      <c r="A27" s="95" t="s">
        <v>209</v>
      </c>
    </row>
    <row r="28" ht="15.75">
      <c r="A28" s="95" t="s">
        <v>208</v>
      </c>
    </row>
    <row r="29" ht="31.5">
      <c r="A29" s="95" t="s">
        <v>207</v>
      </c>
    </row>
    <row r="30" ht="31.5">
      <c r="A30" s="95" t="s">
        <v>206</v>
      </c>
    </row>
    <row r="31" ht="31.5">
      <c r="A31" s="95" t="s">
        <v>205</v>
      </c>
    </row>
    <row r="32" ht="31.5">
      <c r="A32" s="95" t="s">
        <v>204</v>
      </c>
    </row>
    <row r="33" ht="15.75">
      <c r="A33" s="95" t="s">
        <v>203</v>
      </c>
    </row>
    <row r="34" spans="1:4" ht="15.75">
      <c r="A34" s="94" t="s">
        <v>296</v>
      </c>
      <c r="B34" s="94"/>
      <c r="C34" s="161"/>
      <c r="D34" s="161"/>
    </row>
    <row r="35" spans="1:4" ht="15.75">
      <c r="A35" s="93" t="s">
        <v>295</v>
      </c>
      <c r="B35" s="162"/>
      <c r="C35" s="162"/>
      <c r="D35" s="92"/>
    </row>
    <row r="36" spans="2:4" ht="15.75">
      <c r="B36" s="159"/>
      <c r="C36" s="159"/>
      <c r="D36" s="91"/>
    </row>
    <row r="37" spans="1:4" ht="15.75">
      <c r="A37" s="90"/>
      <c r="B37" s="160"/>
      <c r="C37" s="160"/>
      <c r="D37" s="90"/>
    </row>
  </sheetData>
  <mergeCells count="4">
    <mergeCell ref="B36:C36"/>
    <mergeCell ref="B37:C37"/>
    <mergeCell ref="C34:D34"/>
    <mergeCell ref="B35:C35"/>
  </mergeCells>
  <printOptions/>
  <pageMargins left="0.86" right="0.21" top="0.2" bottom="0.58" header="0.17"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51"/>
  <sheetViews>
    <sheetView workbookViewId="0" topLeftCell="A16">
      <selection activeCell="C25" sqref="C25"/>
    </sheetView>
  </sheetViews>
  <sheetFormatPr defaultColWidth="9.140625" defaultRowHeight="12.75"/>
  <cols>
    <col min="1" max="1" width="45.00390625" style="0" customWidth="1"/>
    <col min="2" max="2" width="5.421875" style="0" customWidth="1"/>
    <col min="3" max="3" width="17.7109375" style="0" customWidth="1"/>
    <col min="4" max="4" width="18.421875" style="0" customWidth="1"/>
    <col min="5" max="5" width="17.8515625" style="0" customWidth="1"/>
  </cols>
  <sheetData>
    <row r="1" spans="1:4" ht="15.75" customHeight="1">
      <c r="A1" s="51" t="s">
        <v>232</v>
      </c>
      <c r="B1" s="51"/>
      <c r="D1" t="s">
        <v>2</v>
      </c>
    </row>
    <row r="2" spans="1:4" ht="27.75" customHeight="1">
      <c r="A2" s="51" t="s">
        <v>279</v>
      </c>
      <c r="B2" s="51"/>
      <c r="C2" s="185" t="s">
        <v>130</v>
      </c>
      <c r="D2" s="185"/>
    </row>
    <row r="3" spans="1:4" ht="9" customHeight="1">
      <c r="A3" s="49"/>
      <c r="B3" s="49"/>
      <c r="C3" s="47"/>
      <c r="D3" s="47"/>
    </row>
    <row r="4" spans="1:4" ht="20.25">
      <c r="A4" s="205" t="s">
        <v>298</v>
      </c>
      <c r="B4" s="205"/>
      <c r="C4" s="205"/>
      <c r="D4" s="205"/>
    </row>
    <row r="5" spans="1:4" ht="18.75">
      <c r="A5" s="194" t="s">
        <v>251</v>
      </c>
      <c r="B5" s="194"/>
      <c r="C5" s="194"/>
      <c r="D5" s="194"/>
    </row>
    <row r="6" spans="1:4" ht="15">
      <c r="A6" s="174" t="s">
        <v>287</v>
      </c>
      <c r="B6" s="174"/>
      <c r="C6" s="174"/>
      <c r="D6" s="174"/>
    </row>
    <row r="7" ht="12.75">
      <c r="D7" t="s">
        <v>273</v>
      </c>
    </row>
    <row r="8" spans="1:4" ht="15.75" customHeight="1">
      <c r="A8" s="14" t="s">
        <v>233</v>
      </c>
      <c r="B8" s="104" t="s">
        <v>127</v>
      </c>
      <c r="C8" s="14" t="s">
        <v>3</v>
      </c>
      <c r="D8" s="14" t="s">
        <v>272</v>
      </c>
    </row>
    <row r="9" spans="1:4" ht="14.25">
      <c r="A9" s="101">
        <v>1</v>
      </c>
      <c r="B9" s="101">
        <v>2</v>
      </c>
      <c r="C9" s="101">
        <v>4</v>
      </c>
      <c r="D9" s="101">
        <v>5</v>
      </c>
    </row>
    <row r="10" spans="1:4" ht="16.5" customHeight="1">
      <c r="A10" s="149" t="s">
        <v>255</v>
      </c>
      <c r="B10" s="105">
        <v>100</v>
      </c>
      <c r="C10" s="38">
        <f>'CDKT-Q1'!H10</f>
        <v>65268870593</v>
      </c>
      <c r="D10" s="38">
        <f>'CDKT-Q1'!I10</f>
        <v>102658130711</v>
      </c>
    </row>
    <row r="11" spans="1:4" ht="16.5" customHeight="1">
      <c r="A11" s="150" t="s">
        <v>256</v>
      </c>
      <c r="B11" s="106">
        <v>110</v>
      </c>
      <c r="C11" s="23">
        <f>'CDKT-Q1'!H11</f>
        <v>1334073817</v>
      </c>
      <c r="D11" s="23">
        <f>'CDKT-Q1'!I11</f>
        <v>50962058453</v>
      </c>
    </row>
    <row r="12" spans="1:4" ht="16.5" customHeight="1">
      <c r="A12" s="150" t="s">
        <v>234</v>
      </c>
      <c r="B12" s="106">
        <v>120</v>
      </c>
      <c r="C12" s="23">
        <f>'CDKT-Q1'!H14</f>
        <v>5000000000</v>
      </c>
      <c r="D12" s="23">
        <f>'CDKT-Q1'!I14</f>
        <v>1500000000</v>
      </c>
    </row>
    <row r="13" spans="1:4" ht="16.5" customHeight="1">
      <c r="A13" s="150" t="s">
        <v>257</v>
      </c>
      <c r="B13" s="106">
        <v>130</v>
      </c>
      <c r="C13" s="23">
        <f>'CDKT-Q1'!H17</f>
        <v>16003169383</v>
      </c>
      <c r="D13" s="23">
        <f>'CDKT-Q1'!I17</f>
        <v>17483019997</v>
      </c>
    </row>
    <row r="14" spans="1:4" ht="16.5" customHeight="1">
      <c r="A14" s="150" t="s">
        <v>258</v>
      </c>
      <c r="B14" s="106">
        <v>140</v>
      </c>
      <c r="C14" s="23">
        <f>'CDKT-Q1'!H24</f>
        <v>34637343652</v>
      </c>
      <c r="D14" s="23">
        <f>'CDKT-Q1'!I24</f>
        <v>26503064094</v>
      </c>
    </row>
    <row r="15" spans="1:4" ht="16.5" customHeight="1">
      <c r="A15" s="150" t="s">
        <v>259</v>
      </c>
      <c r="B15" s="106">
        <v>150</v>
      </c>
      <c r="C15" s="23">
        <f>'CDKT-Q1'!H27</f>
        <v>8294283741</v>
      </c>
      <c r="D15" s="23">
        <f>'CDKT-Q1'!I27</f>
        <v>6209988167</v>
      </c>
    </row>
    <row r="16" spans="1:4" ht="16.5" customHeight="1">
      <c r="A16" s="151" t="s">
        <v>260</v>
      </c>
      <c r="B16" s="107">
        <v>200</v>
      </c>
      <c r="C16" s="29">
        <f>'CDKT-Q1'!H32</f>
        <v>181928955926</v>
      </c>
      <c r="D16" s="29">
        <f>'CDKT-Q1'!I32</f>
        <v>167476670897</v>
      </c>
    </row>
    <row r="17" spans="1:4" ht="16.5" customHeight="1">
      <c r="A17" s="150" t="s">
        <v>235</v>
      </c>
      <c r="B17" s="106">
        <v>210</v>
      </c>
      <c r="C17" s="23">
        <f>'CDKT-Q1'!H33</f>
        <v>270787077</v>
      </c>
      <c r="D17" s="23">
        <f>'CDKT-Q1'!I33</f>
        <v>270787077</v>
      </c>
    </row>
    <row r="18" spans="1:4" ht="16.5" customHeight="1">
      <c r="A18" s="150" t="s">
        <v>261</v>
      </c>
      <c r="B18" s="106">
        <v>220</v>
      </c>
      <c r="C18" s="23">
        <f>'CDKT-Q1'!H39</f>
        <v>181591204251</v>
      </c>
      <c r="D18" s="23">
        <f>'CDKT-Q1'!I39</f>
        <v>167186483820</v>
      </c>
    </row>
    <row r="19" spans="1:4" ht="16.5" customHeight="1">
      <c r="A19" s="150" t="s">
        <v>236</v>
      </c>
      <c r="B19" s="106">
        <v>221</v>
      </c>
      <c r="C19" s="23">
        <f>'CDKT-Q1'!H40</f>
        <v>5222031822</v>
      </c>
      <c r="D19" s="23">
        <f>'CDKT-Q1'!I40</f>
        <v>4477901926</v>
      </c>
    </row>
    <row r="20" spans="1:4" ht="16.5" customHeight="1">
      <c r="A20" s="150" t="s">
        <v>237</v>
      </c>
      <c r="B20" s="108"/>
      <c r="C20" s="25">
        <f>'CDKT-Q1'!H43</f>
        <v>0</v>
      </c>
      <c r="D20" s="25">
        <f>'CDKT-Q1'!I43</f>
        <v>0</v>
      </c>
    </row>
    <row r="21" spans="1:4" ht="16.5" customHeight="1">
      <c r="A21" s="150" t="s">
        <v>238</v>
      </c>
      <c r="B21" s="106">
        <v>227</v>
      </c>
      <c r="C21" s="23">
        <f>'CDKT-Q1'!H46</f>
        <v>2985924918</v>
      </c>
      <c r="D21" s="23">
        <f>'CDKT-Q1'!I46</f>
        <v>3006744714</v>
      </c>
    </row>
    <row r="22" spans="1:4" ht="16.5" customHeight="1">
      <c r="A22" s="150" t="s">
        <v>239</v>
      </c>
      <c r="B22" s="106">
        <v>230</v>
      </c>
      <c r="C22" s="23">
        <f>'CDKT-Q1'!H49</f>
        <v>173383247511</v>
      </c>
      <c r="D22" s="23">
        <f>'CDKT-Q1'!I49</f>
        <v>159701837180</v>
      </c>
    </row>
    <row r="23" spans="1:4" ht="16.5" customHeight="1">
      <c r="A23" s="150" t="s">
        <v>250</v>
      </c>
      <c r="B23" s="106">
        <v>240</v>
      </c>
      <c r="C23" s="23"/>
      <c r="D23" s="23"/>
    </row>
    <row r="24" spans="1:4" ht="16.5" customHeight="1">
      <c r="A24" s="150" t="s">
        <v>262</v>
      </c>
      <c r="B24" s="106">
        <v>250</v>
      </c>
      <c r="C24" s="23">
        <f>'CDKT-Q1'!H53</f>
        <v>19400000</v>
      </c>
      <c r="D24" s="23">
        <f>'CDKT-Q1'!I53</f>
        <v>19400000</v>
      </c>
    </row>
    <row r="25" spans="1:4" ht="16.5" customHeight="1">
      <c r="A25" s="150" t="s">
        <v>263</v>
      </c>
      <c r="B25" s="106">
        <v>260</v>
      </c>
      <c r="C25" s="23">
        <v>47564598</v>
      </c>
      <c r="D25" s="23"/>
    </row>
    <row r="26" spans="1:4" ht="16.5" customHeight="1">
      <c r="A26" s="152" t="s">
        <v>266</v>
      </c>
      <c r="B26" s="109">
        <v>270</v>
      </c>
      <c r="C26" s="17">
        <f>'CDKT-Q1'!H62</f>
        <v>247197826519</v>
      </c>
      <c r="D26" s="17">
        <f>'CDKT-Q1'!I62</f>
        <v>270134801608</v>
      </c>
    </row>
    <row r="27" spans="1:4" ht="16.5" customHeight="1">
      <c r="A27" s="153" t="s">
        <v>264</v>
      </c>
      <c r="B27" s="110">
        <v>300</v>
      </c>
      <c r="C27" s="30">
        <f>'CDKT-Q1'!H63</f>
        <v>164155625368</v>
      </c>
      <c r="D27" s="30">
        <f>'CDKT-Q1'!I63</f>
        <v>187466968333</v>
      </c>
    </row>
    <row r="28" spans="1:4" ht="16.5" customHeight="1">
      <c r="A28" s="150" t="s">
        <v>265</v>
      </c>
      <c r="B28" s="106">
        <v>310</v>
      </c>
      <c r="C28" s="23">
        <f>'CDKT-Q1'!H64</f>
        <v>136043206768</v>
      </c>
      <c r="D28" s="23">
        <f>'CDKT-Q1'!I64</f>
        <v>132902679224</v>
      </c>
    </row>
    <row r="29" spans="1:4" ht="16.5" customHeight="1">
      <c r="A29" s="150" t="s">
        <v>267</v>
      </c>
      <c r="B29" s="106">
        <v>330</v>
      </c>
      <c r="C29" s="23">
        <f>'CDKT-Q1'!H75</f>
        <v>28112418600</v>
      </c>
      <c r="D29" s="23">
        <f>'CDKT-Q1'!I75</f>
        <v>54564289109</v>
      </c>
    </row>
    <row r="30" spans="1:4" ht="16.5" customHeight="1">
      <c r="A30" s="151" t="s">
        <v>268</v>
      </c>
      <c r="B30" s="107">
        <v>400</v>
      </c>
      <c r="C30" s="29">
        <f>'CDKT-Q1'!H83</f>
        <v>83042201151</v>
      </c>
      <c r="D30" s="29">
        <f>'CDKT-Q1'!I83</f>
        <v>82667833275</v>
      </c>
    </row>
    <row r="31" spans="1:4" ht="16.5" customHeight="1">
      <c r="A31" s="150" t="s">
        <v>269</v>
      </c>
      <c r="B31" s="106">
        <v>410</v>
      </c>
      <c r="C31" s="23">
        <f>'CDKT-Q1'!H84</f>
        <v>82919004727</v>
      </c>
      <c r="D31" s="23">
        <f>'CDKT-Q1'!I84</f>
        <v>82453061851</v>
      </c>
    </row>
    <row r="32" spans="1:4" ht="16.5" customHeight="1">
      <c r="A32" s="150" t="s">
        <v>240</v>
      </c>
      <c r="B32" s="106">
        <v>411</v>
      </c>
      <c r="C32" s="23">
        <f>'CDKT-Q1'!H85</f>
        <v>46000000000</v>
      </c>
      <c r="D32" s="23">
        <f>'CDKT-Q1'!I85</f>
        <v>46000000000</v>
      </c>
    </row>
    <row r="33" spans="1:4" ht="16.5" customHeight="1">
      <c r="A33" s="150" t="s">
        <v>241</v>
      </c>
      <c r="B33" s="106">
        <v>412</v>
      </c>
      <c r="C33" s="23">
        <f>'CDKT-Q1'!H86</f>
        <v>30458660000</v>
      </c>
      <c r="D33" s="23">
        <f>'CDKT-Q1'!I86</f>
        <v>30458660000</v>
      </c>
    </row>
    <row r="34" spans="1:4" ht="16.5" customHeight="1">
      <c r="A34" s="150" t="s">
        <v>242</v>
      </c>
      <c r="B34" s="106"/>
      <c r="C34" s="23"/>
      <c r="D34" s="23"/>
    </row>
    <row r="35" spans="1:4" ht="16.5" customHeight="1">
      <c r="A35" s="150" t="s">
        <v>243</v>
      </c>
      <c r="B35" s="106"/>
      <c r="C35" s="23"/>
      <c r="D35" s="23"/>
    </row>
    <row r="36" spans="1:4" ht="16.5" customHeight="1">
      <c r="A36" s="150" t="s">
        <v>244</v>
      </c>
      <c r="B36" s="106"/>
      <c r="C36" s="23"/>
      <c r="D36" s="23"/>
    </row>
    <row r="37" spans="1:4" ht="16.5" customHeight="1">
      <c r="A37" s="150" t="s">
        <v>1</v>
      </c>
      <c r="B37" s="106"/>
      <c r="C37" s="23"/>
      <c r="D37" s="23"/>
    </row>
    <row r="38" spans="1:4" ht="16.5" customHeight="1">
      <c r="A38" s="150" t="s">
        <v>245</v>
      </c>
      <c r="B38" s="106">
        <v>835</v>
      </c>
      <c r="C38" s="23">
        <f>'CDKT-Q1'!H91+'CDKT-Q1'!H92</f>
        <v>4525240947</v>
      </c>
      <c r="D38" s="23">
        <f>'CDKT-Q1'!I91+'CDKT-Q1'!I92</f>
        <v>4525240947</v>
      </c>
    </row>
    <row r="39" spans="1:4" ht="16.5" customHeight="1">
      <c r="A39" s="150" t="s">
        <v>246</v>
      </c>
      <c r="B39" s="106">
        <v>420</v>
      </c>
      <c r="C39" s="23">
        <f>'CDKT-Q1'!H94</f>
        <v>1935103780</v>
      </c>
      <c r="D39" s="23">
        <f>'CDKT-Q1'!I94</f>
        <v>1469160904</v>
      </c>
    </row>
    <row r="40" spans="1:4" ht="16.5" customHeight="1">
      <c r="A40" s="150" t="s">
        <v>247</v>
      </c>
      <c r="B40" s="107"/>
      <c r="C40" s="29"/>
      <c r="D40" s="29"/>
    </row>
    <row r="41" spans="1:4" ht="16.5" customHeight="1">
      <c r="A41" s="150" t="s">
        <v>270</v>
      </c>
      <c r="B41" s="108">
        <v>430</v>
      </c>
      <c r="C41" s="25">
        <f>'CDKT-Q1'!H96</f>
        <v>123196424</v>
      </c>
      <c r="D41" s="25">
        <f>'CDKT-Q1'!I96</f>
        <v>214771424</v>
      </c>
    </row>
    <row r="42" spans="1:4" ht="16.5" customHeight="1">
      <c r="A42" s="11" t="s">
        <v>0</v>
      </c>
      <c r="B42" s="11"/>
      <c r="C42" s="25">
        <f>'CDKT-Q1'!H97</f>
        <v>123196424</v>
      </c>
      <c r="D42" s="25">
        <f>'CDKT-Q1'!I97</f>
        <v>214771424</v>
      </c>
    </row>
    <row r="43" spans="1:4" ht="16.5" customHeight="1">
      <c r="A43" s="11" t="s">
        <v>248</v>
      </c>
      <c r="B43" s="11"/>
      <c r="C43" s="23"/>
      <c r="D43" s="23"/>
    </row>
    <row r="44" spans="1:4" ht="16.5" customHeight="1">
      <c r="A44" s="22" t="s">
        <v>249</v>
      </c>
      <c r="B44" s="22"/>
      <c r="C44" s="20"/>
      <c r="D44" s="20"/>
    </row>
    <row r="45" spans="1:4" ht="16.5" customHeight="1">
      <c r="A45" s="33" t="s">
        <v>271</v>
      </c>
      <c r="B45" s="33"/>
      <c r="C45" s="17">
        <f>'CDKT-Q1'!H100</f>
        <v>247197826519</v>
      </c>
      <c r="D45" s="17">
        <f>'CDKT-Q1'!I100</f>
        <v>270134801608</v>
      </c>
    </row>
    <row r="46" spans="1:4" ht="20.25" customHeight="1">
      <c r="A46" s="2"/>
      <c r="B46" s="2"/>
      <c r="C46" s="16"/>
      <c r="D46" s="16"/>
    </row>
    <row r="47" spans="1:4" ht="18" customHeight="1">
      <c r="A47" s="2"/>
      <c r="B47" s="2"/>
      <c r="C47" s="177"/>
      <c r="D47" s="177"/>
    </row>
    <row r="48" spans="1:4" ht="16.5">
      <c r="A48" s="1"/>
      <c r="B48" s="1"/>
      <c r="C48" s="177"/>
      <c r="D48" s="177"/>
    </row>
    <row r="49" spans="1:4" ht="16.5">
      <c r="A49" s="1"/>
      <c r="B49" s="1"/>
      <c r="C49" s="3"/>
      <c r="D49" s="3"/>
    </row>
    <row r="50" spans="1:4" ht="16.5">
      <c r="A50" s="1"/>
      <c r="B50" s="1"/>
      <c r="C50" s="3"/>
      <c r="D50" s="3"/>
    </row>
    <row r="51" spans="1:4" ht="16.5">
      <c r="A51" s="1"/>
      <c r="B51" s="1"/>
      <c r="C51" s="3"/>
      <c r="D51" s="3"/>
    </row>
  </sheetData>
  <mergeCells count="6">
    <mergeCell ref="C47:D47"/>
    <mergeCell ref="C48:D48"/>
    <mergeCell ref="C2:D2"/>
    <mergeCell ref="A5:D5"/>
    <mergeCell ref="A4:D4"/>
    <mergeCell ref="A6:D6"/>
  </mergeCells>
  <printOptions/>
  <pageMargins left="0.91" right="0.3" top="0.7" bottom="0.2" header="0.2" footer="0.1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U37"/>
  <sheetViews>
    <sheetView workbookViewId="0" topLeftCell="A4">
      <selection activeCell="I23" sqref="I23"/>
    </sheetView>
  </sheetViews>
  <sheetFormatPr defaultColWidth="9.140625" defaultRowHeight="12.75"/>
  <cols>
    <col min="1" max="1" width="49.28125" style="0" customWidth="1"/>
    <col min="2" max="2" width="14.28125" style="0" hidden="1" customWidth="1"/>
    <col min="3" max="3" width="16.57421875" style="0" hidden="1" customWidth="1"/>
    <col min="4" max="4" width="21.140625" style="0" customWidth="1"/>
    <col min="5" max="5" width="20.140625" style="0" customWidth="1"/>
    <col min="6" max="6" width="10.28125" style="0" customWidth="1"/>
    <col min="7" max="7" width="8.140625" style="0" customWidth="1"/>
  </cols>
  <sheetData>
    <row r="1" spans="1:5" ht="15.75">
      <c r="A1" s="73" t="s">
        <v>231</v>
      </c>
      <c r="B1" s="73"/>
      <c r="C1" s="73"/>
      <c r="D1" s="166" t="s">
        <v>252</v>
      </c>
      <c r="E1" s="166"/>
    </row>
    <row r="2" spans="1:5" ht="28.5" customHeight="1">
      <c r="A2" s="51" t="s">
        <v>279</v>
      </c>
      <c r="B2" s="52"/>
      <c r="C2" s="52"/>
      <c r="D2" s="165" t="s">
        <v>130</v>
      </c>
      <c r="E2" s="165"/>
    </row>
    <row r="3" spans="1:5" ht="28.5" customHeight="1">
      <c r="A3" s="51"/>
      <c r="B3" s="52"/>
      <c r="C3" s="52"/>
      <c r="D3" s="138"/>
      <c r="E3" s="138"/>
    </row>
    <row r="4" spans="1:5" ht="20.25">
      <c r="A4" s="172" t="s">
        <v>299</v>
      </c>
      <c r="B4" s="172"/>
      <c r="C4" s="172"/>
      <c r="D4" s="172"/>
      <c r="E4" s="172"/>
    </row>
    <row r="5" spans="1:5" ht="18.75">
      <c r="A5" s="194" t="s">
        <v>251</v>
      </c>
      <c r="B5" s="194"/>
      <c r="C5" s="194"/>
      <c r="D5" s="194"/>
      <c r="E5" s="194"/>
    </row>
    <row r="6" spans="1:5" ht="18" customHeight="1">
      <c r="A6" s="172" t="s">
        <v>289</v>
      </c>
      <c r="B6" s="172"/>
      <c r="C6" s="172"/>
      <c r="D6" s="172"/>
      <c r="E6" s="172"/>
    </row>
    <row r="7" spans="1:5" ht="16.5" customHeight="1">
      <c r="A7" s="48"/>
      <c r="B7" s="48"/>
      <c r="C7" s="48"/>
      <c r="D7" s="48"/>
      <c r="E7" s="48"/>
    </row>
    <row r="8" spans="1:5" ht="26.25" customHeight="1">
      <c r="A8" s="14" t="s">
        <v>16</v>
      </c>
      <c r="B8" s="15" t="s">
        <v>293</v>
      </c>
      <c r="C8" s="15" t="s">
        <v>292</v>
      </c>
      <c r="D8" s="154" t="s">
        <v>301</v>
      </c>
      <c r="E8" s="154" t="s">
        <v>302</v>
      </c>
    </row>
    <row r="9" spans="1:7" ht="14.25" customHeight="1">
      <c r="A9" s="14">
        <v>1</v>
      </c>
      <c r="B9" s="15"/>
      <c r="C9" s="15"/>
      <c r="D9" s="125">
        <v>3</v>
      </c>
      <c r="E9" s="125">
        <v>4</v>
      </c>
      <c r="G9" s="134"/>
    </row>
    <row r="10" spans="1:47" ht="18.75" customHeight="1">
      <c r="A10" s="70" t="s">
        <v>160</v>
      </c>
      <c r="B10" s="67">
        <f>B12</f>
        <v>8640051525</v>
      </c>
      <c r="C10" s="67">
        <f>C12</f>
        <v>15870605166</v>
      </c>
      <c r="D10" s="67">
        <f>D12</f>
        <v>18617795043</v>
      </c>
      <c r="E10" s="67">
        <f>D10</f>
        <v>18617795043</v>
      </c>
      <c r="G10" s="131"/>
      <c r="AT10" s="67">
        <v>56822970052</v>
      </c>
      <c r="AU10" s="67">
        <v>19914468742</v>
      </c>
    </row>
    <row r="11" spans="1:47" ht="18.75" customHeight="1">
      <c r="A11" s="63" t="s">
        <v>158</v>
      </c>
      <c r="B11" s="61"/>
      <c r="C11" s="61"/>
      <c r="D11" s="61">
        <f aca="true" t="shared" si="0" ref="D11:D25">B11+C11</f>
        <v>0</v>
      </c>
      <c r="E11" s="61"/>
      <c r="G11" s="131"/>
      <c r="AT11" s="127"/>
      <c r="AU11" s="127"/>
    </row>
    <row r="12" spans="1:47" ht="18.75" customHeight="1">
      <c r="A12" s="63" t="s">
        <v>303</v>
      </c>
      <c r="B12" s="61">
        <v>8640051525</v>
      </c>
      <c r="C12" s="61">
        <v>15870605166</v>
      </c>
      <c r="D12" s="61">
        <f>B12+C12-5892861648</f>
        <v>18617795043</v>
      </c>
      <c r="E12" s="61">
        <f>D12</f>
        <v>18617795043</v>
      </c>
      <c r="G12" s="131"/>
      <c r="AT12" s="61">
        <f>AT10</f>
        <v>56822970052</v>
      </c>
      <c r="AU12" s="61">
        <f>AU10</f>
        <v>19914468742</v>
      </c>
    </row>
    <row r="13" spans="1:47" ht="18.75" customHeight="1">
      <c r="A13" s="63" t="s">
        <v>156</v>
      </c>
      <c r="B13" s="61">
        <v>7619474514</v>
      </c>
      <c r="C13" s="61">
        <v>13948307770</v>
      </c>
      <c r="D13" s="61">
        <f>B13+C13-5847137038</f>
        <v>15720645246</v>
      </c>
      <c r="E13" s="61">
        <f aca="true" t="shared" si="1" ref="E13:E26">D13</f>
        <v>15720645246</v>
      </c>
      <c r="F13" s="128"/>
      <c r="G13" s="131"/>
      <c r="AT13" s="61">
        <v>49261620884</v>
      </c>
      <c r="AU13" s="61">
        <v>16860736366</v>
      </c>
    </row>
    <row r="14" spans="1:47" ht="18.75" customHeight="1">
      <c r="A14" s="63" t="s">
        <v>304</v>
      </c>
      <c r="B14" s="61">
        <f>B12-B13</f>
        <v>1020577011</v>
      </c>
      <c r="C14" s="61">
        <f>C12-C13</f>
        <v>1922297396</v>
      </c>
      <c r="D14" s="61">
        <f>D12-D13</f>
        <v>2897149797</v>
      </c>
      <c r="E14" s="61">
        <f t="shared" si="1"/>
        <v>2897149797</v>
      </c>
      <c r="F14" s="128"/>
      <c r="G14" s="131"/>
      <c r="AT14" s="61">
        <f>AT12-AT13</f>
        <v>7561349168</v>
      </c>
      <c r="AU14" s="61">
        <f>AU12-AU13</f>
        <v>3053732376</v>
      </c>
    </row>
    <row r="15" spans="1:47" ht="18.75" customHeight="1">
      <c r="A15" s="63" t="s">
        <v>153</v>
      </c>
      <c r="B15" s="61">
        <v>3707250</v>
      </c>
      <c r="C15" s="61">
        <v>222375307</v>
      </c>
      <c r="D15" s="61">
        <f t="shared" si="0"/>
        <v>226082557</v>
      </c>
      <c r="E15" s="61">
        <f t="shared" si="1"/>
        <v>226082557</v>
      </c>
      <c r="F15" s="128"/>
      <c r="G15" s="131"/>
      <c r="AT15" s="61">
        <v>975564910</v>
      </c>
      <c r="AU15" s="61">
        <v>34449483</v>
      </c>
    </row>
    <row r="16" spans="1:47" ht="18.75" customHeight="1">
      <c r="A16" s="63" t="s">
        <v>151</v>
      </c>
      <c r="B16" s="61">
        <v>1621260</v>
      </c>
      <c r="C16" s="61">
        <v>132982091</v>
      </c>
      <c r="D16" s="61">
        <f t="shared" si="0"/>
        <v>134603351</v>
      </c>
      <c r="E16" s="61">
        <f t="shared" si="1"/>
        <v>134603351</v>
      </c>
      <c r="F16" s="128"/>
      <c r="G16" s="131"/>
      <c r="AT16" s="61">
        <v>235559051</v>
      </c>
      <c r="AU16" s="61">
        <v>138139580</v>
      </c>
    </row>
    <row r="17" spans="1:47" ht="18.75" customHeight="1">
      <c r="A17" s="63" t="s">
        <v>148</v>
      </c>
      <c r="B17" s="61"/>
      <c r="C17" s="61">
        <v>991462276</v>
      </c>
      <c r="D17" s="61">
        <f t="shared" si="0"/>
        <v>991462276</v>
      </c>
      <c r="E17" s="61">
        <f t="shared" si="1"/>
        <v>991462276</v>
      </c>
      <c r="F17" s="128"/>
      <c r="G17" s="131"/>
      <c r="AT17" s="61">
        <v>1831184101</v>
      </c>
      <c r="AU17" s="61">
        <v>0</v>
      </c>
    </row>
    <row r="18" spans="1:47" ht="18.75" customHeight="1">
      <c r="A18" s="63" t="s">
        <v>147</v>
      </c>
      <c r="B18" s="61">
        <v>565515173</v>
      </c>
      <c r="C18" s="61">
        <v>697300611</v>
      </c>
      <c r="D18" s="61">
        <f t="shared" si="0"/>
        <v>1262815784</v>
      </c>
      <c r="E18" s="61">
        <f t="shared" si="1"/>
        <v>1262815784</v>
      </c>
      <c r="F18" s="128"/>
      <c r="G18" s="131"/>
      <c r="AT18" s="61">
        <v>2906071503</v>
      </c>
      <c r="AU18" s="61">
        <v>1699262313</v>
      </c>
    </row>
    <row r="19" spans="1:47" ht="18.75" customHeight="1">
      <c r="A19" s="63" t="s">
        <v>305</v>
      </c>
      <c r="B19" s="61">
        <f>B14+(B15-B16)-(B17+B18)</f>
        <v>457147828</v>
      </c>
      <c r="C19" s="61">
        <f>C14+(C15-C16)-(C17+C18)</f>
        <v>322927725</v>
      </c>
      <c r="D19" s="61">
        <f>D14+(D15-D16)-(D17+D18)</f>
        <v>734350943</v>
      </c>
      <c r="E19" s="61">
        <f t="shared" si="1"/>
        <v>734350943</v>
      </c>
      <c r="F19" s="128"/>
      <c r="G19" s="131"/>
      <c r="AT19" s="61">
        <f>AT14+(AT15-AT16)-(AT17+AT18)</f>
        <v>3564099423</v>
      </c>
      <c r="AU19" s="61">
        <f>AU14+(AU15-AU16)-(AU17+AU18)</f>
        <v>1250779966</v>
      </c>
    </row>
    <row r="20" spans="1:47" ht="18.75" customHeight="1">
      <c r="A20" s="63" t="s">
        <v>145</v>
      </c>
      <c r="B20" s="61"/>
      <c r="C20" s="61"/>
      <c r="D20" s="61">
        <f t="shared" si="0"/>
        <v>0</v>
      </c>
      <c r="E20" s="61">
        <f t="shared" si="1"/>
        <v>0</v>
      </c>
      <c r="F20" s="128"/>
      <c r="G20" s="131"/>
      <c r="AT20" s="61">
        <v>580539815</v>
      </c>
      <c r="AU20" s="61">
        <v>0</v>
      </c>
    </row>
    <row r="21" spans="1:47" ht="18.75" customHeight="1">
      <c r="A21" s="63" t="s">
        <v>144</v>
      </c>
      <c r="B21" s="61"/>
      <c r="C21" s="61"/>
      <c r="D21" s="61">
        <f t="shared" si="0"/>
        <v>0</v>
      </c>
      <c r="E21" s="61">
        <f t="shared" si="1"/>
        <v>0</v>
      </c>
      <c r="F21" s="128"/>
      <c r="G21" s="131"/>
      <c r="AT21" s="61">
        <v>291583804</v>
      </c>
      <c r="AU21" s="61">
        <v>0</v>
      </c>
    </row>
    <row r="22" spans="1:47" ht="18.75" customHeight="1">
      <c r="A22" s="63" t="s">
        <v>306</v>
      </c>
      <c r="B22" s="61"/>
      <c r="C22" s="61">
        <f>C20-C21</f>
        <v>0</v>
      </c>
      <c r="D22" s="61">
        <f t="shared" si="0"/>
        <v>0</v>
      </c>
      <c r="E22" s="61">
        <f t="shared" si="1"/>
        <v>0</v>
      </c>
      <c r="F22" s="128"/>
      <c r="G22" s="131"/>
      <c r="AT22" s="61">
        <f>AT20-AT21</f>
        <v>288956011</v>
      </c>
      <c r="AU22" s="61">
        <f>AU20-AU21</f>
        <v>0</v>
      </c>
    </row>
    <row r="23" spans="1:47" ht="18.75" customHeight="1">
      <c r="A23" s="63" t="s">
        <v>307</v>
      </c>
      <c r="B23" s="61">
        <f>B19+B22</f>
        <v>457147828</v>
      </c>
      <c r="C23" s="61">
        <f>C19+C22</f>
        <v>322927725</v>
      </c>
      <c r="D23" s="61">
        <f>D19+D22</f>
        <v>734350943</v>
      </c>
      <c r="E23" s="61">
        <f t="shared" si="1"/>
        <v>734350943</v>
      </c>
      <c r="F23" s="128"/>
      <c r="G23" s="131"/>
      <c r="AT23" s="61">
        <f>AT19+AT22</f>
        <v>3853055434</v>
      </c>
      <c r="AU23" s="61">
        <f>AU19+AU22</f>
        <v>1250779966</v>
      </c>
    </row>
    <row r="24" spans="1:47" ht="18.75" customHeight="1">
      <c r="A24" s="63" t="s">
        <v>141</v>
      </c>
      <c r="B24" s="61">
        <v>128001392</v>
      </c>
      <c r="C24" s="61">
        <v>50730143</v>
      </c>
      <c r="D24" s="61">
        <f t="shared" si="0"/>
        <v>178731535</v>
      </c>
      <c r="E24" s="61">
        <f t="shared" si="1"/>
        <v>178731535</v>
      </c>
      <c r="F24" s="128"/>
      <c r="G24" s="131"/>
      <c r="AT24" s="61">
        <f>449164426+257383059</f>
        <v>706547485</v>
      </c>
      <c r="AU24" s="61">
        <v>350218390</v>
      </c>
    </row>
    <row r="25" spans="1:47" ht="18.75" customHeight="1">
      <c r="A25" s="63" t="s">
        <v>140</v>
      </c>
      <c r="B25" s="61"/>
      <c r="C25" s="61"/>
      <c r="D25" s="61">
        <f t="shared" si="0"/>
        <v>0</v>
      </c>
      <c r="E25" s="61">
        <f t="shared" si="1"/>
        <v>0</v>
      </c>
      <c r="F25" s="128"/>
      <c r="G25" s="131"/>
      <c r="AT25" s="61"/>
      <c r="AU25" s="61"/>
    </row>
    <row r="26" spans="1:47" ht="18.75" customHeight="1">
      <c r="A26" s="63" t="s">
        <v>308</v>
      </c>
      <c r="B26" s="61">
        <f>B23-B24</f>
        <v>329146436</v>
      </c>
      <c r="C26" s="61">
        <f>C23-C24</f>
        <v>272197582</v>
      </c>
      <c r="D26" s="61">
        <f>D23-D24</f>
        <v>555619408</v>
      </c>
      <c r="E26" s="61">
        <f t="shared" si="1"/>
        <v>555619408</v>
      </c>
      <c r="F26" s="128"/>
      <c r="G26" s="131"/>
      <c r="AT26" s="61">
        <f>AT23-AT24</f>
        <v>3146507949</v>
      </c>
      <c r="AU26" s="61">
        <f>AU23-AU24</f>
        <v>900561576</v>
      </c>
    </row>
    <row r="27" spans="1:47" ht="18.75" customHeight="1">
      <c r="A27" s="60" t="s">
        <v>137</v>
      </c>
      <c r="B27" s="58">
        <f>B26/3000000</f>
        <v>109.71547866666667</v>
      </c>
      <c r="C27" s="58">
        <f>C26/3000000</f>
        <v>90.73252733333334</v>
      </c>
      <c r="D27" s="58"/>
      <c r="E27" s="58"/>
      <c r="F27" s="128"/>
      <c r="G27" s="131"/>
      <c r="AT27" s="58">
        <f>AT26/1000000</f>
        <v>3146.507949</v>
      </c>
      <c r="AU27" s="58">
        <f>AU26/1000000</f>
        <v>900.561576</v>
      </c>
    </row>
    <row r="28" spans="1:7" ht="15">
      <c r="A28" s="129"/>
      <c r="B28" s="130"/>
      <c r="C28" s="130"/>
      <c r="D28" s="131"/>
      <c r="E28" s="131"/>
      <c r="F28" s="128"/>
      <c r="G28" s="134"/>
    </row>
    <row r="29" spans="1:7" ht="15.75" customHeight="1">
      <c r="A29" s="47" t="s">
        <v>280</v>
      </c>
      <c r="D29" s="166" t="s">
        <v>285</v>
      </c>
      <c r="E29" s="166"/>
      <c r="G29" s="134"/>
    </row>
    <row r="30" ht="15.75" customHeight="1">
      <c r="G30" s="134"/>
    </row>
    <row r="31" spans="2:7" ht="15.75">
      <c r="B31" s="54"/>
      <c r="C31" s="54"/>
      <c r="D31" s="53"/>
      <c r="E31" s="52"/>
      <c r="G31" s="134"/>
    </row>
    <row r="32" spans="1:5" ht="12.75">
      <c r="A32" s="52"/>
      <c r="B32" s="52"/>
      <c r="C32" s="52">
        <v>632</v>
      </c>
      <c r="D32" s="52"/>
      <c r="E32" s="52"/>
    </row>
    <row r="33" ht="12.75">
      <c r="C33" s="128">
        <v>1912604378</v>
      </c>
    </row>
    <row r="34" ht="12.75">
      <c r="C34" s="128">
        <v>440993970</v>
      </c>
    </row>
    <row r="35" ht="12.75">
      <c r="C35" s="128">
        <v>362462740</v>
      </c>
    </row>
    <row r="36" ht="12.75">
      <c r="C36" s="128">
        <v>3131075950</v>
      </c>
    </row>
    <row r="37" spans="3:5" ht="12.75">
      <c r="C37" s="137">
        <f>SUM(C33:C36)</f>
        <v>5847137038</v>
      </c>
      <c r="D37" s="137"/>
      <c r="E37" s="137"/>
    </row>
  </sheetData>
  <mergeCells count="6">
    <mergeCell ref="A6:E6"/>
    <mergeCell ref="D29:E29"/>
    <mergeCell ref="A4:E4"/>
    <mergeCell ref="D1:E1"/>
    <mergeCell ref="D2:E2"/>
    <mergeCell ref="A5:E5"/>
  </mergeCells>
  <printOptions/>
  <pageMargins left="0.91" right="0.2" top="0.75" bottom="0.44" header="0.57" footer="0.3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LUGIACO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THONG</dc:creator>
  <cp:keywords/>
  <dc:description/>
  <cp:lastModifiedBy>User</cp:lastModifiedBy>
  <cp:lastPrinted>2008-04-28T07:44:07Z</cp:lastPrinted>
  <dcterms:created xsi:type="dcterms:W3CDTF">2007-07-23T05:58:06Z</dcterms:created>
  <dcterms:modified xsi:type="dcterms:W3CDTF">2008-05-06T01:19:22Z</dcterms:modified>
  <cp:category/>
  <cp:version/>
  <cp:contentType/>
  <cp:contentStatus/>
</cp:coreProperties>
</file>